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AGG BoA\"/>
    </mc:Choice>
  </mc:AlternateContent>
  <xr:revisionPtr revIDLastSave="0" documentId="13_ncr:1_{582C51EE-3620-482C-B171-5E1A3D43EBCD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tmttab" sheetId="1" r:id="rId1"/>
    <sheet name="Sheet1" sheetId="2" r:id="rId2"/>
    <sheet name="Sheet2" sheetId="3" r:id="rId3"/>
  </sheets>
  <definedNames>
    <definedName name="_xlnm._FilterDatabase" localSheetId="0" hidden="1">stmttab!$A$1:$L$256</definedName>
    <definedName name="stmttab_2" localSheetId="1">Sheet1!$A$1:$D$19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7" i="1" l="1"/>
  <c r="E258" i="1" s="1"/>
  <c r="E259" i="1" s="1"/>
  <c r="E260" i="1" s="1"/>
  <c r="E261" i="1" s="1"/>
  <c r="B19" i="3"/>
  <c r="A17" i="3"/>
  <c r="A18" i="3"/>
  <c r="B18" i="3" s="1"/>
  <c r="C3" i="3"/>
  <c r="C4" i="3"/>
  <c r="C5" i="3"/>
  <c r="C6" i="3"/>
  <c r="C7" i="3"/>
  <c r="C8" i="3"/>
  <c r="C9" i="3"/>
  <c r="C2" i="3"/>
  <c r="D3" i="3"/>
  <c r="A3" i="3" s="1"/>
  <c r="D4" i="3"/>
  <c r="A4" i="3" s="1"/>
  <c r="D5" i="3"/>
  <c r="A5" i="3" s="1"/>
  <c r="D6" i="3"/>
  <c r="A6" i="3" s="1"/>
  <c r="D7" i="3"/>
  <c r="A7" i="3" s="1"/>
  <c r="D8" i="3"/>
  <c r="D9" i="3"/>
  <c r="A9" i="3" s="1"/>
  <c r="D10" i="3"/>
  <c r="A10" i="3" s="1"/>
  <c r="B10" i="3" s="1"/>
  <c r="C10" i="3" s="1"/>
  <c r="D11" i="3"/>
  <c r="A11" i="3" s="1"/>
  <c r="B11" i="3" s="1"/>
  <c r="C11" i="3" s="1"/>
  <c r="D12" i="3"/>
  <c r="A12" i="3" s="1"/>
  <c r="B12" i="3" s="1"/>
  <c r="C12" i="3" s="1"/>
  <c r="D13" i="3"/>
  <c r="A13" i="3" s="1"/>
  <c r="B13" i="3" s="1"/>
  <c r="C13" i="3" s="1"/>
  <c r="D14" i="3"/>
  <c r="A14" i="3" s="1"/>
  <c r="B14" i="3" s="1"/>
  <c r="C14" i="3" s="1"/>
  <c r="D15" i="3"/>
  <c r="A15" i="3" s="1"/>
  <c r="B15" i="3" s="1"/>
  <c r="C15" i="3" s="1"/>
  <c r="D16" i="3"/>
  <c r="A16" i="3" s="1"/>
  <c r="B16" i="3" s="1"/>
  <c r="C16" i="3" s="1"/>
  <c r="D2" i="3"/>
  <c r="A2" i="3" s="1"/>
  <c r="F26" i="2"/>
  <c r="F27" i="2"/>
  <c r="F28" i="2"/>
  <c r="F29" i="2"/>
  <c r="F30" i="2"/>
  <c r="F31" i="2"/>
  <c r="F32" i="2"/>
  <c r="F33" i="2"/>
  <c r="F34" i="2"/>
  <c r="F35" i="2"/>
  <c r="F25" i="2"/>
  <c r="K44" i="1" l="1"/>
  <c r="K21" i="1"/>
  <c r="K62" i="1"/>
  <c r="K50" i="1"/>
  <c r="K16" i="1"/>
  <c r="K23" i="1"/>
  <c r="K45" i="1"/>
  <c r="K60" i="1"/>
  <c r="K22" i="1"/>
  <c r="K43" i="1"/>
  <c r="K51" i="1"/>
  <c r="K61" i="1"/>
  <c r="K66" i="1"/>
  <c r="K35" i="1"/>
  <c r="K42" i="1"/>
  <c r="K52" i="1"/>
  <c r="K41" i="1"/>
  <c r="K13" i="1"/>
  <c r="K26" i="1"/>
  <c r="K30" i="1"/>
  <c r="K34" i="1"/>
  <c r="K47" i="1"/>
  <c r="K56" i="1"/>
  <c r="K11" i="1"/>
  <c r="K29" i="1"/>
  <c r="K33" i="1"/>
  <c r="K27" i="1"/>
  <c r="K31" i="1"/>
  <c r="K48" i="1"/>
  <c r="K57" i="1"/>
  <c r="K10" i="1"/>
  <c r="K18" i="1"/>
  <c r="K28" i="1"/>
  <c r="K32" i="1"/>
  <c r="K40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9BD5F0-C5DF-4E88-A163-D972C94275C4}" name="stmttab(2)" type="6" refreshedVersion="7" background="1" saveData="1">
    <textPr codePage="437" sourceFile="C:\Users\leeca\Downloads\stmttab(2).da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<sst xmlns="http://schemas.openxmlformats.org/spreadsheetml/2006/main" count="695" uniqueCount="376">
  <si>
    <t>Description</t>
  </si>
  <si>
    <t>Beginning balance as of 10/01/2020</t>
  </si>
  <si>
    <t>Date</t>
  </si>
  <si>
    <t>Amount</t>
  </si>
  <si>
    <t>Running Bal.</t>
  </si>
  <si>
    <t>PEREGRINE AVIONI DES:QUICKBOOKS ID:375020979 INDN:AVIAGLOBAL GROUP, LLC CO ID:1722616653 PPD</t>
  </si>
  <si>
    <t>Monthly Fee for Business Advantage</t>
  </si>
  <si>
    <t>TRANSFER AVIAGLOBAL GROUP, LL:Forrest Colliver Confirmation# 0685080224</t>
  </si>
  <si>
    <t>TRANSFER AVIAGLOBAL GROUP, LL:ADS-B Global LLC Confirmation# 0685099440</t>
  </si>
  <si>
    <t>Online Banking Transfer Conf# 494d516de; AERO BUSINESS DEVELOPEMENT LLC</t>
  </si>
  <si>
    <t>External transfer fee - 3 Day - 12/01/2020 Confirmation: 319680854</t>
  </si>
  <si>
    <t>External transfer fee - 3 Day - 12/01/2020 Confirmation: 319681666</t>
  </si>
  <si>
    <t>TRANSFER AVIAGLOBAL GROUP, LL:Forrest Colliver Confirmation# 1323710844</t>
  </si>
  <si>
    <t>External transfer fee - 3 Day - 12/17/2020 Confirmation: 321522714</t>
  </si>
  <si>
    <t>R. A. Miller Ind DES:Payment ID:44861 INDN:AviaGlobal Group CO ID:2381571192 CCD</t>
  </si>
  <si>
    <t>Online Banking Transfer Conf# c6cc2c430; AERO BUSINESS DEVELOPEMENT LLC</t>
  </si>
  <si>
    <t>STK*Shutterstock 12/30 PURCHASE 8666633954 NY DEBIT CARD *7411</t>
  </si>
  <si>
    <t>TRANSFER AVIAGLOBAL GROUP, LL:Forrest Colliver Confirmation# 0536599189</t>
  </si>
  <si>
    <t>External transfer fee - 3 Day - 12/30/2020 Confirmation: 322918194</t>
  </si>
  <si>
    <t>MAILCHIMP *MISC 01/18 PURCHASE MAILCHIMP.COM GA DEBIT CARD *7411</t>
  </si>
  <si>
    <t>MailChimp 01/20 PURCHASE Atlanta GA DEBIT CARD *7411</t>
  </si>
  <si>
    <t>NATIONAL BUSINESS 01/19 PURCHASE WASHINGTON DC DEBIT CARD *0975</t>
  </si>
  <si>
    <t>OWL FOR THUNDERBI 01/23 PURCHASE WIESBADEN DEBIT CARD *7429</t>
  </si>
  <si>
    <t>ELEMENTOR 01/24 PURCHASE WILMINGTON DE DEBIT CARD *7429</t>
  </si>
  <si>
    <t>GUM.CO/CC* WEBFAC 01/24 PURCHASE 6502043486 CA DEBIT CARD *7429</t>
  </si>
  <si>
    <t>REALLY SIMPLE SSL 01/24 PURCHASE GRONINGEN DEBIT CARD *7429</t>
  </si>
  <si>
    <t>PAYPAL *SOFTACULO 01/24 PURCHASE 4029357733 CA DEBIT CARD *7429</t>
  </si>
  <si>
    <t>COMPLIANZ GDPR PL 01/25 PURCHASE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</si>
  <si>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</si>
  <si>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</si>
  <si>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</si>
  <si>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STK*Shutterstock 01/28 PURCHASE 8666633954 NY DEBIT CARD *7411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</si>
  <si>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</si>
  <si>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</si>
  <si>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</si>
  <si>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</si>
  <si>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- 02/10/2021 Confirmation: 327766202</t>
  </si>
  <si>
    <t>RTCA 02/17 PURCHASE 2023300656 DC DEBIT CARD *7411</t>
  </si>
  <si>
    <t>MAILCHIMP *MISC 02/18 PURCHASE MAILCHIMP.COM GA DEBIT CARD *7411</t>
  </si>
  <si>
    <t>MailChimp 02/20 PURCHASE Atlanta GA DEBIT CARD *7411</t>
  </si>
  <si>
    <t>STK*Shutterstock 02/27 PURCHASE 8666633954 NY DEBIT CARD *7411</t>
  </si>
  <si>
    <t>MONSTERINSIGHTS P 03/16 PURCHASE WEST PALM BEA FL DEBIT CARD *7429</t>
  </si>
  <si>
    <t>SEMPER PLUGINS AI 03/16 PURCHASE 8552845840 FL DEBIT CARD *7429</t>
  </si>
  <si>
    <t>MAILCHIMP *MISC 03/18 PURCHASE MAILCHIMP.COM GA DEBIT CARD *7411</t>
  </si>
  <si>
    <t>MailChimp 03/20 PURCHASE Atlanta GA DEBIT CARD *7411</t>
  </si>
  <si>
    <t>COMPLIANZ GDPR PL 01-25 PURCHASE GRONINGEN.pdf</t>
  </si>
  <si>
    <t>ELEMENTOR 01-24 PURCHASE WILMINGTON DE.pdf</t>
  </si>
  <si>
    <t>External transfer fee - 3 Day - 02-10-2021 Confirmation 327766202.pdf</t>
  </si>
  <si>
    <t>External transfer fee - 3 Day - 02-10-2021 Confirmation 327766402.pdf</t>
  </si>
  <si>
    <t>GUM.CO CC WEBFAC 01-24 PURCHASE 6502043486.pdf</t>
  </si>
  <si>
    <t>INTERNATIONAL TRANSACTION FEE 01-23 OWL FOR THUNDERBI WIESBADEN.pdf</t>
  </si>
  <si>
    <t>INTERNATIONAL TRANSACTION FEE 01-24 REALLY SIMPLE SSL GRONINGEN.pdf</t>
  </si>
  <si>
    <t>INTERNATIONAL TRANSACTION FEE 01-25 COMPLIANZ GDPR PL GRONINGEN.pdf</t>
  </si>
  <si>
    <t>MailChimp 01-20 PURCHASE Atlanta GA.pdf</t>
  </si>
  <si>
    <t>MailChimp 02-20 PURCHASE Atlanta GA.pdf</t>
  </si>
  <si>
    <t>MailChimp 03-20 PURCHASE Atlanta GA.pdf</t>
  </si>
  <si>
    <t>MAILCHIMP MISC 01-18 PURCHASE.pdf</t>
  </si>
  <si>
    <t>MAILCHIMP MISC 02-18 PURCHASE.pdf</t>
  </si>
  <si>
    <t>MAILCHIMP MISC 03-18 PURCHASE.pdf</t>
  </si>
  <si>
    <t>MONSTERINSIGHTS P 03-16 PURCHASE WEST PALM BEA FL.pdf</t>
  </si>
  <si>
    <t>NATIONAL BUSINESS 01-19 PURCHASE WASHINGTON DC.pdf</t>
  </si>
  <si>
    <t>OWL FOR THUNDERBI 01-23 PURCHASE WIESBADEN.pdf</t>
  </si>
  <si>
    <t>PAYPAL SOFTACULO 01-24 PURCHASE 4029357733.pdf</t>
  </si>
  <si>
    <t>REALLY SIMPLE SSL 01-24 PURCHASE GRONINGEN.pdf</t>
  </si>
  <si>
    <t>RTCA 02-17 PURCHASE 2023300656.pdf</t>
  </si>
  <si>
    <t>SEMPER PLUGINS AI 03-16 PURCHASE 8552845840 FL.pdf</t>
  </si>
  <si>
    <t>STK Shutterstock 01-28 PURCHASE 8666633954.pdf</t>
  </si>
  <si>
    <t>STK Shutterstock 02-27 PURCHASE 8666633954 NY.pdf</t>
  </si>
  <si>
    <t>STK Shutterstock 12-30 PURCHASE 8666633954.pdf</t>
  </si>
  <si>
    <t>External transfer fee - 3 Day - 12-01-2020 Confirmation 319680854.pdf</t>
  </si>
  <si>
    <t>External transfer fee - 3 Day - 12-01-2020 Confirmation 319681666.pdf</t>
  </si>
  <si>
    <t>External transfer fee - 3 Day - 12-17-2020 Confirmation 321522714.pdf</t>
  </si>
  <si>
    <t>External transfer fee - 3 Day - 12-30-2020 Confirmation 322918194.pdf</t>
  </si>
  <si>
    <t/>
  </si>
  <si>
    <t>Detail File Name</t>
  </si>
  <si>
    <t>AGG</t>
  </si>
  <si>
    <t>PA</t>
  </si>
  <si>
    <t>SEQ</t>
  </si>
  <si>
    <t>LRC</t>
  </si>
  <si>
    <t>HEA</t>
  </si>
  <si>
    <t>FWC</t>
  </si>
  <si>
    <t>Client</t>
  </si>
  <si>
    <t>Who</t>
  </si>
  <si>
    <t>Summary Amt.</t>
  </si>
  <si>
    <t>Beginning balance as of 03/22/2021</t>
  </si>
  <si>
    <t>Total credits</t>
  </si>
  <si>
    <t>Total debits</t>
  </si>
  <si>
    <t>Ending balance as of 04/07/2021</t>
  </si>
  <si>
    <t>STK*Shutterstock 03/28 PURCHASE 8666633954 NY DEBIT CARD *7411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</si>
  <si>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</si>
  <si>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</si>
  <si>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</si>
  <si>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External transfer fee - 3 Day - 03/29/2021 Confirmation: 333325992</t>
  </si>
  <si>
    <t>External transfer fee - 3 Day - 03/29/2021 Confirmation: 333326670</t>
  </si>
  <si>
    <t>Monthly Fee Business Adv Relationship</t>
  </si>
  <si>
    <t>DREAMSTIME.COM 04/01 PURCHASE 6157715611 TN DEBIT CARD *7411</t>
  </si>
  <si>
    <t>DREAMSTIME.COM 04/02 PURCHASE 6157715611 TN DEBIT CARD *7411</t>
  </si>
  <si>
    <t>External transfer fee - 3 Day - 03-29-2021 Confirmation 333326670.pdf</t>
  </si>
  <si>
    <t>External transfer fee - 3 Day - 03-29-2021 Confirmation 333325992.pdf</t>
  </si>
  <si>
    <t>DREAMSTIME.COM 04-02 PURCHASE 6157715611.pdf</t>
  </si>
  <si>
    <t>DREAMSTIME.COM 04-01 PURCHASE 6157715611.pdf</t>
  </si>
  <si>
    <t>STK Shutterstock 03-28 PURCHASE 8666633954.pdf</t>
  </si>
  <si>
    <t>Vendor Invoice File Name</t>
  </si>
  <si>
    <t xml:space="preserve">-a----         2/17/2021   4:43 PM        (61224) 210217 - RTCA Membership Confirmation 0049032.pdf                    </t>
  </si>
  <si>
    <t xml:space="preserve">-a----          4/1/2021   1:57 PM        (42215) 210401 - Dreamstime LLC 1 Week Paid Invoice 22197454.pdf             </t>
  </si>
  <si>
    <t xml:space="preserve">-a----          4/8/2021   4:07 PM        (49030) 210128 - Shutterstock SSTK-0F065-DFD2.pdf                            </t>
  </si>
  <si>
    <t xml:space="preserve">-a----          4/9/2021  10:03 AM        (39897) 210318 - AGG - Mailchimp Essentials MC12095090.pdf                   </t>
  </si>
  <si>
    <t xml:space="preserve">-a----          4/1/2021   1:44 PM        (41806) 210401 - Dreamstime LLC 1 Week Free Invoice 22197420.pdf             </t>
  </si>
  <si>
    <t xml:space="preserve">-a----          4/8/2021   4:06 PM        (50300) 210227 - Shutterstock SSTK-0B738-AA97.pdf                            </t>
  </si>
  <si>
    <t xml:space="preserve">------         1/19/2021  12:25 PM       (557286) AGG NBAA Dues Receipt thru 31MAR2022 19Jan21.pdf                     </t>
  </si>
  <si>
    <t xml:space="preserve">------         1/18/2021   1:52 PM       (405541) 210118 - AGG - Mailchimp Essentials MC11487833.pdf                   </t>
  </si>
  <si>
    <t xml:space="preserve">------        12/30/2020   3:51 PM       (331249) 201230 - Peregrine - Shutterstock SSTK-0DF02-5FCE.pdf                </t>
  </si>
  <si>
    <t xml:space="preserve">-a----          4/8/2021   4:05 PM        (48801) 210328 - Shutterstock SSTK-05F1C-0C56.pdf                            </t>
  </si>
  <si>
    <t>-a----          4/8/2021   4:12 PM        (36522) 210405 - Peregrine - Mailchimp Google Analytics Add-on MC12271562.pdf</t>
  </si>
  <si>
    <t xml:space="preserve">------         1/20/2021   1:49 PM       (224852) 210120 - Peregrine - Mailchimp Essentials MC11510233.pdf             </t>
  </si>
  <si>
    <t xml:space="preserve">-a----          4/9/2021  10:02 AM        (40087) 210218 - AGG - Mailchimp Essentials MC11806693.pdf                   </t>
  </si>
  <si>
    <t xml:space="preserve">-a----          4/8/2021   4:11 PM        (39819) 210320 - Peregrine - Mailchimp Essentials MC12118234.pdf             </t>
  </si>
  <si>
    <t xml:space="preserve">-a----          4/8/2021   4:10 PM        (39998) 210220 - Peregrine - Mailchimp Essentials MC11828145.pdf  </t>
  </si>
  <si>
    <t>rtca</t>
  </si>
  <si>
    <t>5090</t>
  </si>
  <si>
    <t>DFD2</t>
  </si>
  <si>
    <t>week free</t>
  </si>
  <si>
    <t>aa97</t>
  </si>
  <si>
    <t>nbaa</t>
  </si>
  <si>
    <t>7833</t>
  </si>
  <si>
    <t>Week Paid</t>
  </si>
  <si>
    <t>vendor receipt</t>
  </si>
  <si>
    <t>Simple Description</t>
  </si>
  <si>
    <t>Images for Peregrine Website</t>
  </si>
  <si>
    <t>AGG Mailchimp account</t>
  </si>
  <si>
    <t>Peregrine Mailchimp Account</t>
  </si>
  <si>
    <t>Images for websites</t>
  </si>
  <si>
    <t>RTCA Annual Membership Dues</t>
  </si>
  <si>
    <t>Images for Press Releases</t>
  </si>
  <si>
    <t>Foreign currency transaction fee for Owl</t>
  </si>
  <si>
    <t>Owl - Microsoft Exchange Access Software</t>
  </si>
  <si>
    <t>Elementor, website template software</t>
  </si>
  <si>
    <t>foreign currency transaction fee for Really Simple SSL</t>
  </si>
  <si>
    <t>Reall Simple SSL plug-in for website</t>
  </si>
  <si>
    <t>Website plug-in for website</t>
  </si>
  <si>
    <t>Website "Under construction" plugin</t>
  </si>
  <si>
    <t>Complianz - Website plugin for international compliance</t>
  </si>
  <si>
    <t>Foreign transaction fee for Complianz</t>
  </si>
  <si>
    <t>Semper - Website Analytics subscription</t>
  </si>
  <si>
    <t>Monster Insights - Website analytics subscription</t>
  </si>
  <si>
    <t>NBAA Annual Dues</t>
  </si>
  <si>
    <t>Online Banking Transfer Conf# kwu34y0x0; AERO BUSINESS DEVELOPEMENT LLC</t>
  </si>
  <si>
    <t>MAILCHIMP *MISC 04/18 PURCHASE MAILCHIMP.COM GA DEBIT CARD *7411</t>
  </si>
  <si>
    <t>MailChimp 04/20 PURCHASE Atlanta GA DEBIT CARD *7411</t>
  </si>
  <si>
    <t>DREAMSTIME.COM 04/29 PURCHASE 6157715611 TN DEBIT CARD *7411</t>
  </si>
  <si>
    <t>210420 - Peregrine - Mailchimp Essentials MC12410854.pdf</t>
  </si>
  <si>
    <t>210429 - Dreamstime LLC Paid Invoice 22302762</t>
  </si>
  <si>
    <t>MAILCHIMP MISC 04-18 PURCHASE.pdf</t>
  </si>
  <si>
    <t>MailChimp 04-20 PURCHASE Atlanta GA.pdf</t>
  </si>
  <si>
    <t>DREAMSTIME.COM 04-29 PURCHASE 6157715611.pdf</t>
  </si>
  <si>
    <t>210418 - AGG - Mailchimp Essentials MC12390958.pdf</t>
  </si>
  <si>
    <t>MAILCHIMP *MISC 05/18 PURCHASE MAILCHIMP.COM GA DEBIT CARD *7411</t>
  </si>
  <si>
    <t>MailChimp 05/20 PURCHASE Atlanta GA DEBIT CARD *7411</t>
  </si>
  <si>
    <t>APPAREO SYSTEMS DES:Epicor Upl ID: INDN:AviaGlobal Group LLC CO ID:1450460110 PPD</t>
  </si>
  <si>
    <t>MAILCHIMP MISC 05-18 PURCHASE.pdf</t>
  </si>
  <si>
    <t>MailChimp 05-20 PURCHASE Atlanta GA.pdf</t>
  </si>
  <si>
    <t>210518 - AGG - Mailchimp Essentials MC12676738.pdf</t>
  </si>
  <si>
    <t>210520 - Peregrine - Mailchimp Essentials MC12696206.pdf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</si>
  <si>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</si>
  <si>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</si>
  <si>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</si>
  <si>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</si>
  <si>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</si>
  <si>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</si>
  <si>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</si>
  <si>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</si>
  <si>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Appareo</t>
  </si>
  <si>
    <t>DMARCIAN DMARCIA 06-04 PURCHASE BREVARD NC.pdf</t>
  </si>
  <si>
    <t>210604 - dmarcian Annual Subscription 37932.pdf</t>
  </si>
  <si>
    <t>FC</t>
  </si>
  <si>
    <t>GRR</t>
  </si>
  <si>
    <t>HELICOPTER ASSOCI 06/14 PURCHASE 7036834646 VA DEBIT CARD *7429</t>
  </si>
  <si>
    <t>STK*Shutterstock 06/18 PURCHASE 8666633954 NY DEBIT CARD *7411</t>
  </si>
  <si>
    <t>TEMPLATEMONSTER 06/18 PURCHASE FORT LAUDERDA FL DEBIT CARD *7429</t>
  </si>
  <si>
    <t>MAILCHIMP *MISC 06/18 PURCHASE MAILCHIMP.COM GA DEBIT CARD *7411</t>
  </si>
  <si>
    <t>OVERNIGHTPRINTS 06/18 PURCHASE 888-677-2000 NV DEBIT CARD *7411</t>
  </si>
  <si>
    <t>MailChimp 06/20 PURCHASE Atlanta GA DEBIT CARD *7411</t>
  </si>
  <si>
    <t>GUM.CO/CC* WEBFAC 06/20 PURCHASE 6502043486 CA DEBIT CARD *7429</t>
  </si>
  <si>
    <t>REALLY SIMPLE SSL 06/20 PURCHASE GRONINGEN DEBIT CARD *7429</t>
  </si>
  <si>
    <t>PAYPAL *SOFTACULO 06/20 PURCHASE 4029357733 CA DEBIT CARD *7429</t>
  </si>
  <si>
    <t>COMPLIANZ GDPR PL 06/20 PURCHASE GRONINGEN DEBIT CARD *7429</t>
  </si>
  <si>
    <t>TEMPLATE-HELP.COM 06/21 PURCHASE FORT LAUDERDA FL DEBIT CARD *7429</t>
  </si>
  <si>
    <t>INTERNATIONAL TRANSACTION FEE 06/20 COMPLIANZ GDPR PL GRONINGEN DEBIT CARD *7429</t>
  </si>
  <si>
    <t>INTERNATIONAL TRANSACTION FEE 06/20 REALLY SIMPLE SSL GRONINGEN DEBIT CARD *7429</t>
  </si>
  <si>
    <t>HELICOPTER ASSOCI 06-14 PURCHASE 7036834646 VA.pdf</t>
  </si>
  <si>
    <t>TEMPLATEMONSTER 06-18 PURCHASE FORT LAUDERDA FL.pdf</t>
  </si>
  <si>
    <t>OVERNIGHTPRINTS 06-18 PURCHASE 888-677-2000 NV.pdf</t>
  </si>
  <si>
    <t>MailChimp 06-20 PURCHASE Atlanta GA.pdf</t>
  </si>
  <si>
    <t>REALLY SIMPLE SSL 06-20 PURCHASE GRONINGEN.pdf</t>
  </si>
  <si>
    <t>COMPLIANZ GDPR PL 06-20 PURCHASE GRONINGEN.pdf</t>
  </si>
  <si>
    <t>TEMPLATE-HELP.COM 06-21 PURCHASE FORT LAUDERDA FL.pdf</t>
  </si>
  <si>
    <t>INTERNATIONAL TRANSACTION FEE 06-20 COMPLIANZ GDPR PL GRONINGEN.pdf</t>
  </si>
  <si>
    <t>INTERNATIONAL TRANSACTION FEE 06-20 REALLY SIMPLE SSL GRONINGEN.pdf</t>
  </si>
  <si>
    <t>STK Shutterstock 06-18 PURCHASE 8666633954 NY.pdf</t>
  </si>
  <si>
    <t>PAYPAL SOFTACULO 06-20 PURCHASE 4029357733 CA.pdf</t>
  </si>
  <si>
    <t>MAILCHIMP MISC 06-18 PURCHASE.pdf</t>
  </si>
  <si>
    <t>GUM.CO-CC  WEBFAC 06-20 PURCHASE 6502043486 CA.pdf</t>
  </si>
  <si>
    <t>Business Cards</t>
  </si>
  <si>
    <t>AGG Images</t>
  </si>
  <si>
    <t>HAI Membership</t>
  </si>
  <si>
    <t>AGG Website Template</t>
  </si>
  <si>
    <t>AGG Website tools</t>
  </si>
  <si>
    <t>210618 - AGG - Mailchimp Essentials MC12950198.pdf</t>
  </si>
  <si>
    <t>210618 - Overnight Prints 812510583.pdf</t>
  </si>
  <si>
    <t>210618 - Shutterstock SSTK-0C09E-9EA1.pdf</t>
  </si>
  <si>
    <t>210620 - Peregrine - Mailchimp Essentials MC12968314.pdf</t>
  </si>
  <si>
    <t>STK*Shutterstock 07/16 PURCHASE 8666633954 NY DEBIT CARD *7411</t>
  </si>
  <si>
    <t>MAILCHIMP *MISC 07/18 PURCHASE MAILCHIMP.COM GA DEBIT CARD *7411</t>
  </si>
  <si>
    <t>210718 - AGG - Mailchimp Essentials MC13217346.pdf</t>
  </si>
  <si>
    <t>210720 - Peregrine - Mailchimp Essentials MC13235178.pdf</t>
  </si>
  <si>
    <t>STK Shutterstock 07-16 PURCHASE 8666633954.pdf</t>
  </si>
  <si>
    <t>AGG Website Images</t>
  </si>
  <si>
    <t>210716 - Shutterstock SSTK-0991A-8BBF.pdf</t>
  </si>
  <si>
    <t>MailChimp 07/20 PURCHASE Atlanta GA DEBIT CARD *7411</t>
  </si>
  <si>
    <t>TRANSFER AVIAGLOBAL GROUP, LL:ADS-B Global LLC Confirmation# 1342270599</t>
  </si>
  <si>
    <t>Online Banking Transfer Conf# kitn0lb0t; AERO BUSINESS DEVELOPEMENT LLC</t>
  </si>
  <si>
    <t>External transfer fee - 3 Day - 07/27/2021 Confirmation: 348965172</t>
  </si>
  <si>
    <t>STK*Shutterstock 08/16 PURCHASE 8666633954 NY DEBIT CARD *7411</t>
  </si>
  <si>
    <t>MAILCHIMP *MISC 08/18 PURCHASE MAILCHIMP.COM GA DEBIT CARD *7411</t>
  </si>
  <si>
    <t>MailChimp 08/20 PURCHASE Atlanta GA DEBIT CARD *7411</t>
  </si>
  <si>
    <t>TEMPLATEMONSTER 08/26 PURCHASE FORT LAUDERDA FL DEBIT CARD *7429</t>
  </si>
  <si>
    <t>STK*Shutterstock 09/16 PURCHASE 8666633954 NY DEBIT CARD *7411</t>
  </si>
  <si>
    <t>MAILCHIMP *MISC 09/18 PURCHASE MAILCHIMP.COM GA DEBIT CARD *7411</t>
  </si>
  <si>
    <t>MailChimp 09/20 PURCHASE Atlanta GA DEBIT CARD *7411</t>
  </si>
  <si>
    <t>TRANSFER AVIAGLOBAL GROUP, LL ADS-B Global LLC Confirmation 1342270599.pdf</t>
  </si>
  <si>
    <t>MailChimp 07-20 PURCHASE Atlanta GA.pdf</t>
  </si>
  <si>
    <t>Online Banking Transfer Conf kitn0lb0t AERO BUSINESS DEVELOPEMENT LLC.pdf</t>
  </si>
  <si>
    <t>External transfer fee - 3 Day - 07-27-2021 Confirmation 348965172.pdf</t>
  </si>
  <si>
    <t>STK Shutterstock 08-16 PURCHASE 8666633954 NY.pdf</t>
  </si>
  <si>
    <t>MAILCHIMP MISC 08-18 PURCHASE.pdf</t>
  </si>
  <si>
    <t>MailChimp 08-20 PURCHASE Atlanta GA.pdf</t>
  </si>
  <si>
    <t>AGG?</t>
  </si>
  <si>
    <t>TEMPLATEMONSTER 08-26 PURCHASE.pdf</t>
  </si>
  <si>
    <t>STK Shutterstock 09-16 PURCHASE 8666633954 NY.pdf</t>
  </si>
  <si>
    <t>MAILCHIMP MISC 09-18 PURCHASE.pdf</t>
  </si>
  <si>
    <t>MailChimp 09-20 PURCHASE Atlanta GA.pdf</t>
  </si>
  <si>
    <t>AEA Expense Reimbursement</t>
  </si>
  <si>
    <t>LRC Transfer fee</t>
  </si>
  <si>
    <t>Peregrine website tools</t>
  </si>
  <si>
    <t>210816 - Shutterstock SSTK-0E624-95AD.pdf</t>
  </si>
  <si>
    <t>210916 - Shutterstock SSTK-00A52-AC54.pdf</t>
  </si>
  <si>
    <t>210820 - Peregrine - Mailchimp Essentials MC13496322.pdf</t>
  </si>
  <si>
    <t>210920 - Peregrine - Mailchimp Essentials MC13754670.pdf</t>
  </si>
  <si>
    <t>210818- AGG - Mailchimp Essentials MC13478286.pdf</t>
  </si>
  <si>
    <t>210918- AGG - Mailchimp Essentials MC13737850.pdf</t>
  </si>
  <si>
    <t>VISTAPR*VistaPrin 09/29 PURCHASE 866-8936743 MA DEBIT CARD *7411</t>
  </si>
  <si>
    <t>NBAA-REGISTRATION 09/29 PURCHASE 2027839351 IL DEBIT CARD *7411</t>
  </si>
  <si>
    <t>CROCOBLOCK.COM 10/10 PURCHASE FORT LAUDERDA FL DEBIT CARD *7429</t>
  </si>
  <si>
    <t>VISTAPR*VistaPrin 10/15 PURCHASE 866-8936743 MA DEBIT CARD *7411</t>
  </si>
  <si>
    <t>STK*Shutterstock 10/16 PURCHASE 8666633954 NY DEBIT CARD *7411</t>
  </si>
  <si>
    <t>MAILCHIMP *MISC 10/18 PURCHASE MAILCHIMP.COM GA DEBIT CARD *7411</t>
  </si>
  <si>
    <t>MailChimp 10/20 PURCHASE Atlanta GA DEBIT CARD *7411</t>
  </si>
  <si>
    <t>SAE INTERNATIONAL 10/22 PURCHASE 7247764841 PA DEBIT CARD *7411</t>
  </si>
  <si>
    <t>TRANSFER AVIAGLOBAL GROUP, LL:Forrest Colliver Confirmation# 0239349831</t>
  </si>
  <si>
    <t>TRANSFER AVIAGLOBAL GROUP, LL:ADS-B Global LLC Confirmation# 0239387266</t>
  </si>
  <si>
    <t>Online Banking Transfer Conf# mvm7i606l; AERO BUSINESS DEVELOPEMENT LLC</t>
  </si>
  <si>
    <t>VISTAPR VistaPrin 09-29 PURCHASE.pdf</t>
  </si>
  <si>
    <t>NBAA-REGISTRATION 09-29 PURCHASE.pdf</t>
  </si>
  <si>
    <t>CROCOBLOCK-COM 10-10 PURCHASE FORT LAUDERDA FL.pdf</t>
  </si>
  <si>
    <t>VISTAPR VistaPrin 10-15 PURCHASE.pdf</t>
  </si>
  <si>
    <t>STK Shutterstock 10-16 PURCHASE 8666633954 NY.pdf</t>
  </si>
  <si>
    <t>MAILCHIMP MISC 10-18 PURCHASE.pdf</t>
  </si>
  <si>
    <t>MailChimp 10-20 PURCHASE Atlanta GA.pdf</t>
  </si>
  <si>
    <t>SAE INTERNATIONAL 10-22 PURCHASE 7247764841 PA.pdf</t>
  </si>
  <si>
    <t>211022 - SAE Renewal 6151308626.pdf</t>
  </si>
  <si>
    <t>SAE Renewal through 220731</t>
  </si>
  <si>
    <t>Forrest ink pens</t>
  </si>
  <si>
    <t>211015 - vistaprint order JVBVM-R6A18-5J4 VAT FR38822481180.pdf
211015 - vistaprint order JVBVM-R6A18-5J4.pdf</t>
  </si>
  <si>
    <t>210929 - vistaprint order Q5LXV-Q6A60-6F5.pdf</t>
  </si>
  <si>
    <t>210929 - NBAA-BACE Registration Confirmation 1197345.pdf</t>
  </si>
  <si>
    <t>Lee conf registration</t>
  </si>
  <si>
    <t>211020 - Peregrine - Mailchimp Essentials MC14011482.pdf</t>
  </si>
  <si>
    <t>210118 - AGG - Mailchimp Essentials MC11487833.pdf</t>
  </si>
  <si>
    <t>211016 - Shutterstock SSTK-0473A-A00D.pdf</t>
  </si>
  <si>
    <t>AGG website images</t>
  </si>
  <si>
    <t>Lee and Hal business cards</t>
  </si>
  <si>
    <t>External transfer fee - 3 Day - 11/08/2021 Confirmation: 362505860</t>
  </si>
  <si>
    <t>External transfer fee - 3 Day - 11/08/2021 Confirmation: 362504652</t>
  </si>
  <si>
    <t>STK*Shutterstock 11/16 PURCHASE 8666633954 NY DEBIT CARD *7411</t>
  </si>
  <si>
    <t>MAILCHIMP *MISC 11/18 PURCHASE MAILCHIMP.COM GA DEBIT CARD *7411</t>
  </si>
  <si>
    <t>MailChimp 11/20 PURCHASE Atlanta GA DEBIT CARD *7411</t>
  </si>
  <si>
    <t>INMOTIONHOSTING.C 11/20 PURCHASE 888-3214678 CA DEBIT CARD *7429</t>
  </si>
  <si>
    <t>BKOFAMERICA MOBILE 12/08 3633609099 DEPOSIT *MOBILE MI</t>
  </si>
  <si>
    <t>Peregrine</t>
  </si>
  <si>
    <t>INMOTIONHOSTING 11-20 PURCHASE 888-3214678 CA.pdf</t>
  </si>
  <si>
    <t>MailChimp 11-22 PURCHASE Atlanta GA.pdf</t>
  </si>
  <si>
    <t>MAILCHIMP MISC 11-18 PURCHASE.pdf</t>
  </si>
  <si>
    <t>STK Shutterstock 11-16 PURCHASE 8666633954 NY.pdf</t>
  </si>
  <si>
    <t>211118 - AGG - Mailchimp Essentials MC14251070.pdf</t>
  </si>
  <si>
    <t>211116 - Shutterstock SSTK-0E4E3-4AD5.pdf</t>
  </si>
  <si>
    <t>211120 - Peregrine - Mailchimp Essentials MC14268418.pdf</t>
  </si>
  <si>
    <t>SSL Certificate Renewal</t>
  </si>
  <si>
    <t>AEA Membership</t>
  </si>
  <si>
    <t>RTCA Membership</t>
  </si>
  <si>
    <t>Date Client  Invoiced</t>
  </si>
  <si>
    <t>Date DC Recon Exp Rpt</t>
  </si>
  <si>
    <t>RTCA 12/15 PURCHASE 2023300656 DC DEBIT CARD *7411</t>
  </si>
  <si>
    <t>AIRCRAFT ELECTRON 12/16 PURCHASE 816-3478400 MO DEBIT CARD *0975</t>
  </si>
  <si>
    <t>INMOTIONHOSTING.C 12/17 PURCHASE 888-3214678 CA DEBIT CARD *7429</t>
  </si>
  <si>
    <t>MAILCHIMP *MISC 12/18 PURCHASE MAILCHIMP.COM GA DEBIT CARD *7411</t>
  </si>
  <si>
    <t>MailChimp 12/20 PURCHASE Atlanta GA DEBIT CARD *7411</t>
  </si>
  <si>
    <t>TRANSFER AVIAGLOBAL GROUP, LL:ADS-B Global LLC Confirmation# 0119134755</t>
  </si>
  <si>
    <t>TRANSFER AVIAGLOBAL GROUP, LL:Forrest Colliver Confirmation# 1419147088</t>
  </si>
  <si>
    <t>Online Banking Transfer Conf# r3q3rjdec; AERO BUSINESS DEVELOPEMENT LLC</t>
  </si>
  <si>
    <t>INMOTIONHOSTING.C 12/22 REFUND 888-3214678 CA DEBIT CARD *7429</t>
  </si>
  <si>
    <t>ZEROBOUNCE.COM 12/22 PURCHASE SANTA BARBARA CA DEBIT CARD *7411</t>
  </si>
  <si>
    <t>External transfer fee - 3 Day - 12/22/2021 Confirmation: 368304530</t>
  </si>
  <si>
    <t>External transfer fee - 3 Day - 12/22/2021 Confirmation: 368304950</t>
  </si>
  <si>
    <t>TRANSFER AVIAGLOBAL GROUP, LL:ADS-B Global LLC Confirmation# 0188440909</t>
  </si>
  <si>
    <t>TRANSFER AVIAGLOBAL GROUP, LL:Forrest Colliver Confirmation# 0188465581</t>
  </si>
  <si>
    <t>Online Banking Transfer Conf# rln842qhf; AERO BUSINESS DEVELOPEMENT LLC</t>
  </si>
  <si>
    <t>TRANSFER AVIAGLOBAL GROUP, LL:Forrest Colliver Confirmation# 1488502433</t>
  </si>
  <si>
    <t>External transfer fee - Next Day - 12/30/2021 Confirmation: 369318940</t>
  </si>
  <si>
    <t>External transfer fee - Next Day - 12/30/2021 Confirmation: 369319906</t>
  </si>
  <si>
    <t>External transfer fee - Next Day - 12/30/2021 Confirmation: 369321360</t>
  </si>
  <si>
    <t>OWL FOR THUNDERBI 01/02 PURCHASE WIESBADEN DEBIT CARD *7429</t>
  </si>
  <si>
    <t>INTERNATIONAL TRANSACTION FEE 01/02 OWL FOR THUNDERBI WIESBADEN DEBIT CARD *7429</t>
  </si>
  <si>
    <t>SOFTACULOUS 01/24 PURCHASE ABU DHABI DEBIT CARD *7429</t>
  </si>
  <si>
    <t>INTERNATIONAL TRANSACTION FEE 01/24 SOFTACULOUS ABU DHABI DEBIT CARD *7429</t>
  </si>
  <si>
    <t>REALLY-SIMPLE-SSL 01/24 PURCHASE GRONINGEN DEBIT CARD *7429</t>
  </si>
  <si>
    <t>COMPLIANZ-GDPR-PR 01/25 PURCHASE GRONINGEN DEBIT CARD *7429</t>
  </si>
  <si>
    <t>INTERNATIONAL TRANSACTION FEE 01/25 COMPLIANZ-GDPR-PR GRONINGEN DEBIT CARD *7429</t>
  </si>
  <si>
    <t>INTERNATIONAL TRANSACTION FEE 01/24 REALLY-SIMPLE-SSL GRONINGEN DEBIT CARD *7429</t>
  </si>
  <si>
    <t>BLS*Single Card 01/25 PURCHASE 972547584908 DEBIT CARD *7411</t>
  </si>
  <si>
    <t>INTERNATIONAL TRANSACTION FEE 01/25 BLS*Single Card 972547584908 DEBIT CARD *7411</t>
  </si>
  <si>
    <t>INMOTIONHOSTING.C 02/06 PURCHASE 888-3214678 CA DEBIT CARD *7429</t>
  </si>
  <si>
    <t>JET NET 02/10 PURCHASE 315-797-4420 NY DEBIT CARD *7411</t>
  </si>
  <si>
    <t>STAMPS.COM 03/14 PURCHASE 855-608-2677 CA DEBIT CARD *7411</t>
  </si>
  <si>
    <t>Amazon.com*1N91P5 03/14 PURCHASE Amzn.com/bill WA DEBIT CARD *7411</t>
  </si>
  <si>
    <t>TRANSFER AVIAGLOBAL GROUP, LL:ADS-B Global LLC Confirmation# 1737069000</t>
  </si>
  <si>
    <t>MONSTERINSIGHTS W 03/16 PURCHASE PALM BEACH GA FL DEBIT CARD *7429</t>
  </si>
  <si>
    <t>SEMPER PLUGINS AI 03/16 PURCHASE PALM BEACH GA FL DEBIT CARD *7429</t>
  </si>
  <si>
    <t>External transfer fee - 3 Day - 03/15/2022 Confirmation: 379444042</t>
  </si>
  <si>
    <t>USPS STAMPS ENDIC 03/17 PURCHASE 888-434-0055 DC DEBIT CARD *7411</t>
  </si>
  <si>
    <t>AMZN Mktp US*1N5B 03/17 PURCHASE Amzn.com/bill WA DEBIT CARD *7411</t>
  </si>
  <si>
    <t>TRANSFER AVIAGLOBAL GROUP, LL:ADS-B Global LLC Confirmation# 0107351744</t>
  </si>
  <si>
    <t>USPS STAMPS ENDIC 03/23 PURCHASE 888-434-0055 DC DEBIT CARD *7411</t>
  </si>
  <si>
    <t>External transfer fee - 3 Day - 03/23/2022 Confirmation: 380466874</t>
  </si>
  <si>
    <t>MICHAEL L STUCK C 03/28 PURCHASE SCOTTSDALE AZ DEBIT CARD *0975</t>
  </si>
  <si>
    <t>NATIONAL BUS AVIA 03/31 PURCHASE WASHINGTON DC DEBIT CARD *7411</t>
  </si>
  <si>
    <t>EVERMAP COMPANY L 04/05 PURCHASE CORVALLIS OR DEBIT CARD *0975</t>
  </si>
  <si>
    <t>EVERMAP COMPANY L 04/05 PURCHASE CORVALLIS OR DEBIT CARD *7411</t>
  </si>
  <si>
    <t>STAMPS.COM 04/14 PURCHASE 855-608-2677 CA DEBIT CARD *7411</t>
  </si>
  <si>
    <t>TRANSFER AVIAGLOBAL GROUP, LL:ADS-B Global LLC Confirmation# 1763915441</t>
  </si>
  <si>
    <t>TRANSFER AVIAGLOBAL GROUP, LL:Forrest Colliver Confirmation# 0663925416</t>
  </si>
  <si>
    <t>Online Banking Transfer Conf# iuvu5ty24; AERO BUSINESS DEVELOPEMENT LLC</t>
  </si>
  <si>
    <t>External transfer fee - 3 Day - 04/22/2022 Confirmation: 384618918</t>
  </si>
  <si>
    <t>External transfer fee - 3 Day - 04/22/2022 Confirmation: 384619226</t>
  </si>
  <si>
    <t>STAMPS.COM 05/14 PURCHASE 855-608-2677 CA DEBIT CARD *7411</t>
  </si>
  <si>
    <t>DREAMSTIME.COM 06/07 PURCHASE BRENTWOOD TN DEBIT CARD *7411</t>
  </si>
  <si>
    <t>STAMPS.COM 06/14 PURCHASE 855-608-2677 CA DEBIT CARD *7411</t>
  </si>
  <si>
    <t>ELEMENTOR 06/20 PURCHASE WILMINGTON DE DEBIT CARD *7429</t>
  </si>
  <si>
    <t>REALLY-SIMPLE-SSL 06/20 PURCHASE GRONINGEN DEBIT CARD *7429</t>
  </si>
  <si>
    <t>COMPLIANZ-GDPR-PR 06/20 PURCHASE GRONINGEN DEBIT CARD *7429</t>
  </si>
  <si>
    <t>INTERNATIONAL TRANSACTION FEE 06/20 COMPLIANZ-GDPR-PR GRONINGEN DEBIT CARD *7429</t>
  </si>
  <si>
    <t>INTERNATIONAL TRANSACTION FEE 06/20 REALLY-SIMPLE-SSL GRONINGEN DEBIT CARD *7429</t>
  </si>
  <si>
    <t>STAMPS.COM 07/14 PURCHASE 855-608-2677 CA DEBIT CARD *7411</t>
  </si>
  <si>
    <t>SAE INTERNATIONAL 07/30 PURCHASE 7247764841 PA DEBIT CARD *7411</t>
  </si>
  <si>
    <t>STAMPS.COM 08/14 PURCHASE 855-608-2677 CA DEBIT CARD *7411</t>
  </si>
  <si>
    <t>HELICOPTER ASSOCI 08/31 PURCHASE 7036834646 VA DEBIT CARD *7429</t>
  </si>
  <si>
    <t>TRANSFER AVIAGLOBAL GROUP, LL:ADS-B Global LLC Confirmation# 0156760934</t>
  </si>
  <si>
    <t>TRANSFER AVIAGLOBAL GROUP, LL:Forrest Colliver Confirmation# 1556772007</t>
  </si>
  <si>
    <t>Online Banking Transfer Conf# itu1b5i02; AERO BUSINESS DEVELOPEMENT LLC</t>
  </si>
  <si>
    <t>External transfer fee - 3 Day - 09/07/2022 Confirmation: 403675046</t>
  </si>
  <si>
    <t>External transfer fee - 3 Day - 09/07/2022 Confirmation: 403675426</t>
  </si>
  <si>
    <t>STAMPS.COM 09/14 PURCHASE 855-608-2677 CA DEBIT CARD *7411</t>
  </si>
  <si>
    <t>DOWNLOAD-MONITOR. 10/06 PURCHASE BUCURESTI DEBIT CARD *7429</t>
  </si>
  <si>
    <t>INTERNATIONAL TRANSACTION FEE 10/06 DOWNLOAD-MONITOR. BUCURESTI DEBIT CARD *7429</t>
  </si>
  <si>
    <t>STAMPS.COM 10/14 PURCHASE 855-608-2677 CA DEBIT CARD *7411</t>
  </si>
  <si>
    <t>NATIONAL BUS AVIA 10/28 PURCHASE WASHINGTON DC DEBIT CARD *7411</t>
  </si>
  <si>
    <t>STAMPS.COM 11/13 PURCHASE 855-608-2677 TX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</si>
</sst>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top" wrapText="1"/>
    </xf>
    <xf numFmtId="44" fontId="0" fillId="0" borderId="0" xfId="1" applyFont="1" applyAlignment="1">
      <alignment vertical="top" wrapText="1"/>
    </xf>
    <xf numFmtId="14" fontId="0" fillId="0" borderId="0" xfId="0" applyNumberFormat="1" applyAlignment="1">
      <alignment vertical="top" wrapText="1"/>
    </xf>
    <xf numFmtId="44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/>
    <xf numFmtId="0" fontId="0" fillId="0" borderId="0" xfId="0" quotePrefix="1"/>
    <xf numFmtId="0" fontId="0" fillId="0" borderId="0" xfId="0" applyAlignment="1">
      <alignment vertical="top"/>
    </xf>
    <xf numFmtId="0" fontId="16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44" fontId="16" fillId="0" borderId="0" xfId="1" applyFont="1" applyAlignment="1">
      <alignment horizontal="right" vertical="center" wrapText="1"/>
    </xf>
    <xf numFmtId="44" fontId="16" fillId="0" borderId="0" xfId="1" applyFont="1" applyAlignment="1">
      <alignment horizontal="center" vertical="center" wrapText="1"/>
    </xf>
    <xf numFmtId="44" fontId="16" fillId="33" borderId="0" xfId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mttab(2)" connectionId="1" xr16:uid="{1573FC16-B1B9-48B6-9477-D92CEDE3C342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1"/>
  <sheetViews>
    <sheetView tabSelected="1" zoomScale="90" zoomScaleNormal="90" workbookViewId="0">
      <pane xSplit="4" ySplit="1" topLeftCell="E251" activePane="bottomRight" state="frozen"/>
      <selection pane="topRight" activeCell="E1" sqref="E1"/>
      <selection pane="bottomLeft" activeCell="A2" sqref="A2"/>
      <selection pane="bottomRight" activeCell="H261" sqref="H261"/>
    </sheetView>
  </sheetViews>
  <sheetFormatPr defaultRowHeight="15" x14ac:dyDescent="0.25"/>
  <cols>
    <col min="1" max="1" width="9.140625" style="1"/>
    <col min="2" max="2" width="14.140625" style="3" customWidth="1"/>
    <col min="3" max="3" width="42.42578125" style="1" customWidth="1"/>
    <col min="4" max="4" width="16.42578125" style="2" customWidth="1"/>
    <col min="5" max="5" width="14.5703125" style="2" customWidth="1"/>
    <col min="6" max="8" width="10.85546875" style="4" customWidth="1"/>
    <col min="9" max="9" width="12" style="5" customWidth="1"/>
    <col min="10" max="10" width="57.85546875" style="1" customWidth="1"/>
    <col min="11" max="11" width="30.7109375" style="1" bestFit="1" customWidth="1"/>
    <col min="12" max="12" width="16.140625" style="1" customWidth="1"/>
    <col min="13" max="16384" width="9.140625" style="1"/>
  </cols>
  <sheetData>
    <row r="1" spans="1:12" s="9" customFormat="1" ht="45" x14ac:dyDescent="0.25">
      <c r="A1" s="9" t="s">
        <v>77</v>
      </c>
      <c r="B1" s="10" t="s">
        <v>2</v>
      </c>
      <c r="C1" s="9" t="s">
        <v>0</v>
      </c>
      <c r="D1" s="11" t="s">
        <v>3</v>
      </c>
      <c r="E1" s="11" t="s">
        <v>4</v>
      </c>
      <c r="F1" s="12" t="s">
        <v>82</v>
      </c>
      <c r="G1" s="13" t="s">
        <v>300</v>
      </c>
      <c r="H1" s="13" t="s">
        <v>299</v>
      </c>
      <c r="I1" s="14" t="s">
        <v>81</v>
      </c>
      <c r="J1" s="9" t="s">
        <v>74</v>
      </c>
      <c r="K1" s="9" t="s">
        <v>102</v>
      </c>
      <c r="L1" s="9" t="s">
        <v>127</v>
      </c>
    </row>
    <row r="2" spans="1:12" x14ac:dyDescent="0.25">
      <c r="A2" s="1">
        <v>1</v>
      </c>
      <c r="B2" s="3">
        <v>44105</v>
      </c>
      <c r="C2" s="1" t="s">
        <v>1</v>
      </c>
      <c r="E2" s="2">
        <v>6835.44</v>
      </c>
      <c r="I2" s="5" t="s">
        <v>75</v>
      </c>
      <c r="J2" s="1" t="s">
        <v>73</v>
      </c>
    </row>
    <row r="3" spans="1:12" ht="45" x14ac:dyDescent="0.25">
      <c r="A3" s="1">
        <v>2</v>
      </c>
      <c r="B3" s="3">
        <v>44105</v>
      </c>
      <c r="C3" s="1" t="s">
        <v>5</v>
      </c>
      <c r="D3" s="2">
        <v>6000</v>
      </c>
      <c r="E3" s="2">
        <f>E2+D3</f>
        <v>12835.439999999999</v>
      </c>
      <c r="I3" s="5" t="s">
        <v>75</v>
      </c>
      <c r="J3" s="1" t="s">
        <v>73</v>
      </c>
    </row>
    <row r="4" spans="1:12" x14ac:dyDescent="0.25">
      <c r="A4" s="1">
        <v>3</v>
      </c>
      <c r="B4" s="3">
        <v>44105</v>
      </c>
      <c r="C4" s="1" t="s">
        <v>6</v>
      </c>
      <c r="D4" s="2">
        <v>-29.95</v>
      </c>
      <c r="E4" s="2">
        <f t="shared" ref="E4:E67" si="0">E3+D4</f>
        <v>12805.489999999998</v>
      </c>
      <c r="I4" s="5" t="s">
        <v>75</v>
      </c>
      <c r="J4" s="1" t="s">
        <v>73</v>
      </c>
    </row>
    <row r="5" spans="1:12" x14ac:dyDescent="0.25">
      <c r="A5" s="1">
        <v>4</v>
      </c>
      <c r="B5" s="3">
        <v>44137</v>
      </c>
      <c r="C5" s="1" t="s">
        <v>6</v>
      </c>
      <c r="D5" s="2">
        <v>-29.95</v>
      </c>
      <c r="E5" s="2">
        <f t="shared" si="0"/>
        <v>12775.539999999997</v>
      </c>
      <c r="I5" s="5" t="s">
        <v>75</v>
      </c>
      <c r="J5" s="1" t="s">
        <v>73</v>
      </c>
    </row>
    <row r="6" spans="1:12" ht="45" x14ac:dyDescent="0.25">
      <c r="A6" s="1">
        <v>5</v>
      </c>
      <c r="B6" s="3">
        <v>44138</v>
      </c>
      <c r="C6" s="1" t="s">
        <v>5</v>
      </c>
      <c r="D6" s="2">
        <v>6000</v>
      </c>
      <c r="E6" s="2">
        <f t="shared" si="0"/>
        <v>18775.539999999997</v>
      </c>
      <c r="I6" s="5" t="s">
        <v>75</v>
      </c>
      <c r="J6" s="1" t="s">
        <v>73</v>
      </c>
    </row>
    <row r="7" spans="1:12" ht="30" x14ac:dyDescent="0.25">
      <c r="A7" s="1">
        <v>6</v>
      </c>
      <c r="B7" s="3">
        <v>44166</v>
      </c>
      <c r="C7" s="1" t="s">
        <v>7</v>
      </c>
      <c r="D7" s="2">
        <v>-4000</v>
      </c>
      <c r="E7" s="2">
        <f t="shared" si="0"/>
        <v>14775.539999999997</v>
      </c>
      <c r="I7" s="5" t="s">
        <v>75</v>
      </c>
      <c r="J7" s="1" t="s">
        <v>73</v>
      </c>
    </row>
    <row r="8" spans="1:12" ht="30" x14ac:dyDescent="0.25">
      <c r="A8" s="1">
        <v>7</v>
      </c>
      <c r="B8" s="3">
        <v>44166</v>
      </c>
      <c r="C8" s="1" t="s">
        <v>8</v>
      </c>
      <c r="D8" s="2">
        <v>-4000</v>
      </c>
      <c r="E8" s="2">
        <f t="shared" si="0"/>
        <v>10775.539999999997</v>
      </c>
      <c r="I8" s="5" t="s">
        <v>75</v>
      </c>
      <c r="J8" s="1" t="s">
        <v>73</v>
      </c>
    </row>
    <row r="9" spans="1:12" ht="30" x14ac:dyDescent="0.25">
      <c r="A9" s="1">
        <v>8</v>
      </c>
      <c r="B9" s="3">
        <v>44166</v>
      </c>
      <c r="C9" s="1" t="s">
        <v>9</v>
      </c>
      <c r="D9" s="2">
        <v>-4000</v>
      </c>
      <c r="E9" s="2">
        <f t="shared" si="0"/>
        <v>6775.5399999999972</v>
      </c>
      <c r="I9" s="5" t="s">
        <v>75</v>
      </c>
      <c r="J9" s="1" t="s">
        <v>73</v>
      </c>
    </row>
    <row r="10" spans="1:12" ht="30" x14ac:dyDescent="0.25">
      <c r="A10" s="1">
        <v>9</v>
      </c>
      <c r="B10" s="3">
        <v>44167</v>
      </c>
      <c r="C10" s="1" t="s">
        <v>10</v>
      </c>
      <c r="D10" s="2">
        <v>-1</v>
      </c>
      <c r="E10" s="2">
        <f t="shared" si="0"/>
        <v>6774.5399999999972</v>
      </c>
      <c r="I10" s="5" t="s">
        <v>75</v>
      </c>
      <c r="J10" s="1" t="s">
        <v>69</v>
      </c>
      <c r="K10" s="1" t="e">
        <f>INDEX(Sheet2!A:D,MATCH(B10,Sheet2!A:A,0),4)</f>
        <v>#N/A</v>
      </c>
    </row>
    <row r="11" spans="1:12" ht="30" x14ac:dyDescent="0.25">
      <c r="A11" s="1">
        <v>10</v>
      </c>
      <c r="B11" s="3">
        <v>44167</v>
      </c>
      <c r="C11" s="1" t="s">
        <v>11</v>
      </c>
      <c r="D11" s="2">
        <v>-1</v>
      </c>
      <c r="E11" s="2">
        <f t="shared" si="0"/>
        <v>6773.5399999999972</v>
      </c>
      <c r="I11" s="5" t="s">
        <v>75</v>
      </c>
      <c r="J11" s="1" t="s">
        <v>70</v>
      </c>
      <c r="K11" s="1" t="e">
        <f>INDEX(Sheet2!A:D,MATCH(B11,Sheet2!A:A,0),4)</f>
        <v>#N/A</v>
      </c>
    </row>
    <row r="12" spans="1:12" ht="30" x14ac:dyDescent="0.25">
      <c r="A12" s="1">
        <v>11</v>
      </c>
      <c r="B12" s="3">
        <v>44182</v>
      </c>
      <c r="C12" s="1" t="s">
        <v>12</v>
      </c>
      <c r="D12" s="2">
        <v>-4294.5200000000004</v>
      </c>
      <c r="E12" s="2">
        <f t="shared" si="0"/>
        <v>2479.0199999999968</v>
      </c>
      <c r="I12" s="5" t="s">
        <v>75</v>
      </c>
      <c r="J12" s="1" t="s">
        <v>73</v>
      </c>
    </row>
    <row r="13" spans="1:12" ht="30" x14ac:dyDescent="0.25">
      <c r="A13" s="1">
        <v>12</v>
      </c>
      <c r="B13" s="3">
        <v>44183</v>
      </c>
      <c r="C13" s="1" t="s">
        <v>13</v>
      </c>
      <c r="D13" s="2">
        <v>-1</v>
      </c>
      <c r="E13" s="2">
        <f t="shared" si="0"/>
        <v>2478.0199999999968</v>
      </c>
      <c r="I13" s="5" t="s">
        <v>75</v>
      </c>
      <c r="J13" s="1" t="s">
        <v>71</v>
      </c>
      <c r="K13" s="1" t="e">
        <f>INDEX(Sheet2!A:D,MATCH(B13,Sheet2!A:A,0),4)</f>
        <v>#N/A</v>
      </c>
    </row>
    <row r="14" spans="1:12" ht="45" x14ac:dyDescent="0.25">
      <c r="A14" s="1">
        <v>13</v>
      </c>
      <c r="B14" s="3">
        <v>44189</v>
      </c>
      <c r="C14" s="1" t="s">
        <v>14</v>
      </c>
      <c r="D14" s="2">
        <v>1938.54</v>
      </c>
      <c r="E14" s="2">
        <f t="shared" si="0"/>
        <v>4416.5599999999968</v>
      </c>
      <c r="I14" s="5" t="s">
        <v>75</v>
      </c>
      <c r="J14" s="1" t="s">
        <v>73</v>
      </c>
    </row>
    <row r="15" spans="1:12" ht="30" x14ac:dyDescent="0.25">
      <c r="A15" s="1">
        <v>14</v>
      </c>
      <c r="B15" s="3">
        <v>44193</v>
      </c>
      <c r="C15" s="1" t="s">
        <v>15</v>
      </c>
      <c r="D15" s="2">
        <v>-400</v>
      </c>
      <c r="E15" s="2">
        <f t="shared" si="0"/>
        <v>4016.5599999999968</v>
      </c>
      <c r="I15" s="5" t="s">
        <v>75</v>
      </c>
      <c r="J15" s="1" t="s">
        <v>73</v>
      </c>
    </row>
    <row r="16" spans="1:12" ht="45" x14ac:dyDescent="0.25">
      <c r="A16" s="1">
        <v>15</v>
      </c>
      <c r="B16" s="3">
        <v>44195</v>
      </c>
      <c r="C16" s="1" t="s">
        <v>16</v>
      </c>
      <c r="D16" s="2">
        <v>-106</v>
      </c>
      <c r="E16" s="2">
        <f t="shared" si="0"/>
        <v>3910.5599999999968</v>
      </c>
      <c r="F16" s="4" t="s">
        <v>78</v>
      </c>
      <c r="I16" s="5" t="s">
        <v>76</v>
      </c>
      <c r="J16" s="1" t="s">
        <v>68</v>
      </c>
      <c r="K16" s="1" t="str">
        <f>INDEX(Sheet2!A:D,MATCH(B16,Sheet2!A:A,0),4)</f>
        <v>201230 - Peregrine - Shutterstock SSTK-0DF02-5FCE.pdf</v>
      </c>
      <c r="L16" s="1" t="s">
        <v>128</v>
      </c>
    </row>
    <row r="17" spans="1:12" ht="30" x14ac:dyDescent="0.25">
      <c r="A17" s="1">
        <v>16</v>
      </c>
      <c r="B17" s="3">
        <v>44195</v>
      </c>
      <c r="C17" s="1" t="s">
        <v>17</v>
      </c>
      <c r="D17" s="2">
        <v>-179.88</v>
      </c>
      <c r="E17" s="2">
        <f t="shared" si="0"/>
        <v>3730.6799999999967</v>
      </c>
      <c r="I17" s="5" t="s">
        <v>75</v>
      </c>
      <c r="J17" s="1" t="s">
        <v>73</v>
      </c>
    </row>
    <row r="18" spans="1:12" ht="30" x14ac:dyDescent="0.25">
      <c r="A18" s="1">
        <v>17</v>
      </c>
      <c r="B18" s="3">
        <v>44196</v>
      </c>
      <c r="C18" s="1" t="s">
        <v>18</v>
      </c>
      <c r="D18" s="2">
        <v>-1</v>
      </c>
      <c r="E18" s="2">
        <f t="shared" si="0"/>
        <v>3729.6799999999967</v>
      </c>
      <c r="I18" s="5" t="s">
        <v>75</v>
      </c>
      <c r="J18" s="1" t="s">
        <v>72</v>
      </c>
      <c r="K18" s="1" t="e">
        <f>INDEX(Sheet2!A:D,MATCH(B18,Sheet2!A:A,0),4)</f>
        <v>#N/A</v>
      </c>
    </row>
    <row r="19" spans="1:12" ht="45" x14ac:dyDescent="0.25">
      <c r="A19" s="1">
        <v>18</v>
      </c>
      <c r="B19" s="3">
        <v>44200</v>
      </c>
      <c r="C19" s="1" t="s">
        <v>5</v>
      </c>
      <c r="D19" s="2">
        <v>6000</v>
      </c>
      <c r="E19" s="2">
        <f t="shared" si="0"/>
        <v>9729.6799999999967</v>
      </c>
      <c r="I19" s="5" t="s">
        <v>75</v>
      </c>
      <c r="J19" s="1" t="s">
        <v>73</v>
      </c>
    </row>
    <row r="20" spans="1:12" x14ac:dyDescent="0.25">
      <c r="A20" s="1">
        <v>19</v>
      </c>
      <c r="B20" s="3">
        <v>44200</v>
      </c>
      <c r="C20" s="1" t="s">
        <v>6</v>
      </c>
      <c r="D20" s="2">
        <v>-29.95</v>
      </c>
      <c r="E20" s="2">
        <f t="shared" si="0"/>
        <v>9699.7299999999959</v>
      </c>
      <c r="I20" s="5" t="s">
        <v>75</v>
      </c>
      <c r="J20" s="1" t="s">
        <v>73</v>
      </c>
    </row>
    <row r="21" spans="1:12" ht="30" x14ac:dyDescent="0.25">
      <c r="A21" s="1">
        <v>20</v>
      </c>
      <c r="B21" s="3">
        <v>44215</v>
      </c>
      <c r="C21" s="1" t="s">
        <v>19</v>
      </c>
      <c r="D21" s="2">
        <v>-9.99</v>
      </c>
      <c r="E21" s="2">
        <f t="shared" si="0"/>
        <v>9689.7399999999961</v>
      </c>
      <c r="F21" s="4" t="s">
        <v>78</v>
      </c>
      <c r="I21" s="5" t="s">
        <v>75</v>
      </c>
      <c r="J21" s="1" t="s">
        <v>56</v>
      </c>
      <c r="K21" s="1" t="str">
        <f>INDEX(Sheet2!A:D,MATCH(B21-1,Sheet2!A:A,0),4)</f>
        <v>210118 - AGG - Mailchimp Essentials MC11487833.pdf</v>
      </c>
      <c r="L21" s="1" t="s">
        <v>129</v>
      </c>
    </row>
    <row r="22" spans="1:12" ht="45" x14ac:dyDescent="0.25">
      <c r="A22" s="1">
        <v>21</v>
      </c>
      <c r="B22" s="3">
        <v>44216</v>
      </c>
      <c r="C22" s="1" t="s">
        <v>20</v>
      </c>
      <c r="D22" s="2">
        <v>-52.99</v>
      </c>
      <c r="E22" s="2">
        <f t="shared" si="0"/>
        <v>9636.7499999999964</v>
      </c>
      <c r="F22" s="4" t="s">
        <v>78</v>
      </c>
      <c r="I22" s="5" t="s">
        <v>76</v>
      </c>
      <c r="J22" s="1" t="s">
        <v>53</v>
      </c>
      <c r="K22" s="1" t="str">
        <f>INDEX(Sheet2!A:D,MATCH(B22,Sheet2!A:A,0),4)</f>
        <v>210120 - Peregrine - Mailchimp Essentials MC11510233.pdf</v>
      </c>
      <c r="L22" s="1" t="s">
        <v>130</v>
      </c>
    </row>
    <row r="23" spans="1:12" ht="30" x14ac:dyDescent="0.25">
      <c r="A23" s="1">
        <v>22</v>
      </c>
      <c r="B23" s="3">
        <v>44217</v>
      </c>
      <c r="C23" s="1" t="s">
        <v>21</v>
      </c>
      <c r="D23" s="2">
        <v>-725</v>
      </c>
      <c r="E23" s="2">
        <f t="shared" si="0"/>
        <v>8911.7499999999964</v>
      </c>
      <c r="F23" s="4" t="s">
        <v>79</v>
      </c>
      <c r="I23" s="5" t="s">
        <v>75</v>
      </c>
      <c r="J23" s="1" t="s">
        <v>60</v>
      </c>
      <c r="K23" s="1" t="str">
        <f>INDEX(Sheet2!A:D,MATCH(B23-2,Sheet2!A:A,0),4)</f>
        <v>AGG NBAA Dues Receipt thru 31MAR2022 19Jan21.pdf</v>
      </c>
      <c r="L23" s="1" t="s">
        <v>145</v>
      </c>
    </row>
    <row r="24" spans="1:12" ht="45" x14ac:dyDescent="0.25">
      <c r="A24" s="1">
        <v>23</v>
      </c>
      <c r="B24" s="3">
        <v>44218</v>
      </c>
      <c r="C24" s="1" t="s">
        <v>5</v>
      </c>
      <c r="D24" s="2">
        <v>6285.88</v>
      </c>
      <c r="E24" s="2">
        <f t="shared" si="0"/>
        <v>15197.629999999997</v>
      </c>
      <c r="I24" s="5" t="s">
        <v>75</v>
      </c>
      <c r="J24" s="1" t="s">
        <v>73</v>
      </c>
    </row>
    <row r="25" spans="1:12" ht="45" x14ac:dyDescent="0.25">
      <c r="A25" s="1">
        <v>24</v>
      </c>
      <c r="B25" s="3">
        <v>44221</v>
      </c>
      <c r="C25" s="1" t="s">
        <v>5</v>
      </c>
      <c r="D25" s="2">
        <v>6000</v>
      </c>
      <c r="E25" s="2">
        <f t="shared" si="0"/>
        <v>21197.629999999997</v>
      </c>
      <c r="I25" s="5" t="s">
        <v>75</v>
      </c>
      <c r="J25" s="1" t="s">
        <v>73</v>
      </c>
    </row>
    <row r="26" spans="1:12" ht="45" x14ac:dyDescent="0.25">
      <c r="A26" s="1">
        <v>25</v>
      </c>
      <c r="B26" s="3">
        <v>44221</v>
      </c>
      <c r="C26" s="1" t="s">
        <v>22</v>
      </c>
      <c r="D26" s="2">
        <v>-12.19</v>
      </c>
      <c r="E26" s="2">
        <f t="shared" si="0"/>
        <v>21185.439999999999</v>
      </c>
      <c r="F26" s="4" t="s">
        <v>80</v>
      </c>
      <c r="I26" s="5" t="s">
        <v>76</v>
      </c>
      <c r="J26" s="1" t="s">
        <v>61</v>
      </c>
      <c r="K26" s="1" t="e">
        <f>INDEX(Sheet2!A:D,MATCH(B26,Sheet2!A:A,0),4)</f>
        <v>#N/A</v>
      </c>
      <c r="L26" s="1" t="s">
        <v>135</v>
      </c>
    </row>
    <row r="27" spans="1:12" ht="45" x14ac:dyDescent="0.25">
      <c r="A27" s="1">
        <v>26</v>
      </c>
      <c r="B27" s="3">
        <v>44221</v>
      </c>
      <c r="C27" s="1" t="s">
        <v>30</v>
      </c>
      <c r="D27" s="2">
        <v>-0.37</v>
      </c>
      <c r="E27" s="2">
        <f t="shared" si="0"/>
        <v>21185.07</v>
      </c>
      <c r="F27" s="4" t="s">
        <v>80</v>
      </c>
      <c r="I27" s="5" t="s">
        <v>76</v>
      </c>
      <c r="J27" s="1" t="s">
        <v>50</v>
      </c>
      <c r="K27" s="1" t="e">
        <f>INDEX(Sheet2!A:D,MATCH(B27,Sheet2!A:A,0),4)</f>
        <v>#N/A</v>
      </c>
      <c r="L27" s="1" t="s">
        <v>134</v>
      </c>
    </row>
    <row r="28" spans="1:12" ht="60" x14ac:dyDescent="0.25">
      <c r="A28" s="1">
        <v>27</v>
      </c>
      <c r="B28" s="3">
        <v>44221</v>
      </c>
      <c r="C28" s="1" t="s">
        <v>23</v>
      </c>
      <c r="D28" s="2">
        <v>-49</v>
      </c>
      <c r="E28" s="2">
        <f t="shared" si="0"/>
        <v>21136.07</v>
      </c>
      <c r="F28" s="4" t="s">
        <v>80</v>
      </c>
      <c r="I28" s="5" t="s">
        <v>76</v>
      </c>
      <c r="J28" s="1" t="s">
        <v>46</v>
      </c>
      <c r="K28" s="1" t="e">
        <f>INDEX(Sheet2!A:D,MATCH(B28,Sheet2!A:A,0),4)</f>
        <v>#N/A</v>
      </c>
      <c r="L28" s="1" t="s">
        <v>136</v>
      </c>
    </row>
    <row r="29" spans="1:12" ht="45" x14ac:dyDescent="0.25">
      <c r="A29" s="1">
        <v>28</v>
      </c>
      <c r="B29" s="3">
        <v>44221</v>
      </c>
      <c r="C29" s="1" t="s">
        <v>24</v>
      </c>
      <c r="D29" s="2">
        <v>-69</v>
      </c>
      <c r="E29" s="2">
        <f t="shared" si="0"/>
        <v>21067.07</v>
      </c>
      <c r="F29" s="4" t="s">
        <v>80</v>
      </c>
      <c r="I29" s="5" t="s">
        <v>76</v>
      </c>
      <c r="J29" s="1" t="s">
        <v>49</v>
      </c>
      <c r="K29" s="1" t="e">
        <f>INDEX(Sheet2!A:D,MATCH(B29,Sheet2!A:A,0),4)</f>
        <v>#N/A</v>
      </c>
      <c r="L29" s="1" t="s">
        <v>140</v>
      </c>
    </row>
    <row r="30" spans="1:12" ht="45" x14ac:dyDescent="0.25">
      <c r="A30" s="1">
        <v>29</v>
      </c>
      <c r="B30" s="3">
        <v>44221</v>
      </c>
      <c r="C30" s="1" t="s">
        <v>25</v>
      </c>
      <c r="D30" s="2">
        <v>-29</v>
      </c>
      <c r="E30" s="2">
        <f t="shared" si="0"/>
        <v>21038.07</v>
      </c>
      <c r="F30" s="4" t="s">
        <v>80</v>
      </c>
      <c r="I30" s="5" t="s">
        <v>76</v>
      </c>
      <c r="J30" s="1" t="s">
        <v>63</v>
      </c>
      <c r="K30" s="1" t="e">
        <f>INDEX(Sheet2!A:D,MATCH(B30,Sheet2!A:A,0),4)</f>
        <v>#N/A</v>
      </c>
      <c r="L30" s="1" t="s">
        <v>138</v>
      </c>
    </row>
    <row r="31" spans="1:12" ht="60" x14ac:dyDescent="0.25">
      <c r="A31" s="1">
        <v>30</v>
      </c>
      <c r="B31" s="3">
        <v>44221</v>
      </c>
      <c r="C31" s="1" t="s">
        <v>29</v>
      </c>
      <c r="D31" s="2">
        <v>-0.87</v>
      </c>
      <c r="E31" s="2">
        <f t="shared" si="0"/>
        <v>21037.200000000001</v>
      </c>
      <c r="F31" s="4" t="s">
        <v>80</v>
      </c>
      <c r="I31" s="5" t="s">
        <v>76</v>
      </c>
      <c r="J31" s="1" t="s">
        <v>51</v>
      </c>
      <c r="K31" s="1" t="e">
        <f>INDEX(Sheet2!A:D,MATCH(B31,Sheet2!A:A,0),4)</f>
        <v>#N/A</v>
      </c>
      <c r="L31" s="1" t="s">
        <v>137</v>
      </c>
    </row>
    <row r="32" spans="1:12" ht="30" x14ac:dyDescent="0.25">
      <c r="A32" s="1">
        <v>31</v>
      </c>
      <c r="B32" s="3">
        <v>44221</v>
      </c>
      <c r="C32" s="1" t="s">
        <v>26</v>
      </c>
      <c r="D32" s="2">
        <v>-24</v>
      </c>
      <c r="E32" s="2">
        <f t="shared" si="0"/>
        <v>21013.200000000001</v>
      </c>
      <c r="F32" s="4" t="s">
        <v>80</v>
      </c>
      <c r="I32" s="5" t="s">
        <v>76</v>
      </c>
      <c r="J32" s="1" t="s">
        <v>62</v>
      </c>
      <c r="K32" s="1" t="e">
        <f>INDEX(Sheet2!A:D,MATCH(B32,Sheet2!A:A,0),4)</f>
        <v>#N/A</v>
      </c>
      <c r="L32" s="1" t="s">
        <v>139</v>
      </c>
    </row>
    <row r="33" spans="1:12" ht="60" x14ac:dyDescent="0.25">
      <c r="A33" s="1">
        <v>32</v>
      </c>
      <c r="B33" s="3">
        <v>44221</v>
      </c>
      <c r="C33" s="1" t="s">
        <v>27</v>
      </c>
      <c r="D33" s="2">
        <v>-45</v>
      </c>
      <c r="E33" s="2">
        <f t="shared" si="0"/>
        <v>20968.2</v>
      </c>
      <c r="F33" s="4" t="s">
        <v>80</v>
      </c>
      <c r="I33" s="5" t="s">
        <v>76</v>
      </c>
      <c r="J33" s="1" t="s">
        <v>45</v>
      </c>
      <c r="K33" s="1" t="e">
        <f>INDEX(Sheet2!A:D,MATCH(B33,Sheet2!A:A,0),4)</f>
        <v>#N/A</v>
      </c>
      <c r="L33" s="1" t="s">
        <v>141</v>
      </c>
    </row>
    <row r="34" spans="1:12" ht="45" x14ac:dyDescent="0.25">
      <c r="A34" s="1">
        <v>33</v>
      </c>
      <c r="B34" s="3">
        <v>44221</v>
      </c>
      <c r="C34" s="1" t="s">
        <v>28</v>
      </c>
      <c r="D34" s="2">
        <v>-1.35</v>
      </c>
      <c r="E34" s="2">
        <f t="shared" si="0"/>
        <v>20966.850000000002</v>
      </c>
      <c r="F34" s="4" t="s">
        <v>80</v>
      </c>
      <c r="I34" s="5" t="s">
        <v>76</v>
      </c>
      <c r="J34" s="1" t="s">
        <v>52</v>
      </c>
      <c r="K34" s="1" t="e">
        <f>INDEX(Sheet2!A:D,MATCH(B34,Sheet2!A:A,0),4)</f>
        <v>#N/A</v>
      </c>
      <c r="L34" s="1" t="s">
        <v>142</v>
      </c>
    </row>
    <row r="35" spans="1:12" ht="30" x14ac:dyDescent="0.25">
      <c r="A35" s="1">
        <v>34</v>
      </c>
      <c r="B35" s="3">
        <v>44224</v>
      </c>
      <c r="C35" s="1" t="s">
        <v>31</v>
      </c>
      <c r="D35" s="2">
        <v>-125</v>
      </c>
      <c r="E35" s="2">
        <f t="shared" si="0"/>
        <v>20841.850000000002</v>
      </c>
      <c r="F35" s="4" t="s">
        <v>78</v>
      </c>
      <c r="I35" s="5" t="s">
        <v>75</v>
      </c>
      <c r="J35" s="1" t="s">
        <v>66</v>
      </c>
      <c r="K35" s="1" t="str">
        <f>INDEX(Sheet2!A:D,MATCH(B35,Sheet2!A:A,0),4)</f>
        <v>210128 - Shutterstock SSTK-0F065-DFD2.pdf</v>
      </c>
      <c r="L35" s="1" t="s">
        <v>131</v>
      </c>
    </row>
    <row r="36" spans="1:12" x14ac:dyDescent="0.25">
      <c r="A36" s="1">
        <v>35</v>
      </c>
      <c r="B36" s="3">
        <v>44228</v>
      </c>
      <c r="C36" s="1" t="s">
        <v>6</v>
      </c>
      <c r="D36" s="2">
        <v>-29.95</v>
      </c>
      <c r="E36" s="2">
        <f t="shared" si="0"/>
        <v>20811.900000000001</v>
      </c>
      <c r="I36" s="5" t="s">
        <v>75</v>
      </c>
      <c r="J36" s="1" t="s">
        <v>73</v>
      </c>
    </row>
    <row r="37" spans="1:12" ht="30" x14ac:dyDescent="0.25">
      <c r="A37" s="1">
        <v>36</v>
      </c>
      <c r="B37" s="3">
        <v>44237</v>
      </c>
      <c r="C37" s="1" t="s">
        <v>32</v>
      </c>
      <c r="D37" s="2">
        <v>-5000</v>
      </c>
      <c r="E37" s="2">
        <f t="shared" si="0"/>
        <v>15811.900000000001</v>
      </c>
      <c r="I37" s="5" t="s">
        <v>75</v>
      </c>
      <c r="J37" s="1" t="s">
        <v>73</v>
      </c>
    </row>
    <row r="38" spans="1:12" ht="30" x14ac:dyDescent="0.25">
      <c r="A38" s="1">
        <v>37</v>
      </c>
      <c r="B38" s="3">
        <v>44237</v>
      </c>
      <c r="C38" s="1" t="s">
        <v>33</v>
      </c>
      <c r="D38" s="2">
        <v>-5000</v>
      </c>
      <c r="E38" s="2">
        <f t="shared" si="0"/>
        <v>10811.900000000001</v>
      </c>
      <c r="I38" s="5" t="s">
        <v>75</v>
      </c>
      <c r="J38" s="1" t="s">
        <v>73</v>
      </c>
    </row>
    <row r="39" spans="1:12" ht="30" x14ac:dyDescent="0.25">
      <c r="A39" s="1">
        <v>38</v>
      </c>
      <c r="B39" s="3">
        <v>44237</v>
      </c>
      <c r="C39" s="1" t="s">
        <v>34</v>
      </c>
      <c r="D39" s="2">
        <v>-5000</v>
      </c>
      <c r="E39" s="2">
        <f t="shared" si="0"/>
        <v>5811.9000000000015</v>
      </c>
      <c r="I39" s="5" t="s">
        <v>75</v>
      </c>
      <c r="J39" s="1" t="s">
        <v>73</v>
      </c>
    </row>
    <row r="40" spans="1:12" ht="30" x14ac:dyDescent="0.25">
      <c r="A40" s="1">
        <v>39</v>
      </c>
      <c r="B40" s="3">
        <v>44238</v>
      </c>
      <c r="C40" s="1" t="s">
        <v>35</v>
      </c>
      <c r="D40" s="2">
        <v>-1</v>
      </c>
      <c r="E40" s="2">
        <f t="shared" si="0"/>
        <v>5810.9000000000015</v>
      </c>
      <c r="I40" s="5" t="s">
        <v>75</v>
      </c>
      <c r="J40" s="1" t="s">
        <v>48</v>
      </c>
      <c r="K40" s="1" t="e">
        <f>INDEX(Sheet2!A:D,MATCH(B40,Sheet2!A:A,0),4)</f>
        <v>#N/A</v>
      </c>
    </row>
    <row r="41" spans="1:12" ht="30" x14ac:dyDescent="0.25">
      <c r="A41" s="1">
        <v>40</v>
      </c>
      <c r="B41" s="3">
        <v>44238</v>
      </c>
      <c r="C41" s="1" t="s">
        <v>36</v>
      </c>
      <c r="D41" s="2">
        <v>-1</v>
      </c>
      <c r="E41" s="2">
        <f t="shared" si="0"/>
        <v>5809.9000000000015</v>
      </c>
      <c r="I41" s="5" t="s">
        <v>75</v>
      </c>
      <c r="J41" s="1" t="s">
        <v>47</v>
      </c>
      <c r="K41" s="1" t="e">
        <f>INDEX(Sheet2!A:D,MATCH(B41,Sheet2!A:A,0),4)</f>
        <v>#N/A</v>
      </c>
    </row>
    <row r="42" spans="1:12" ht="45" x14ac:dyDescent="0.25">
      <c r="A42" s="1">
        <v>41</v>
      </c>
      <c r="B42" s="3">
        <v>44245</v>
      </c>
      <c r="C42" s="1" t="s">
        <v>37</v>
      </c>
      <c r="D42" s="2">
        <v>-600</v>
      </c>
      <c r="E42" s="2">
        <f t="shared" si="0"/>
        <v>5209.9000000000015</v>
      </c>
      <c r="F42" s="4" t="s">
        <v>78</v>
      </c>
      <c r="I42" s="5" t="s">
        <v>75</v>
      </c>
      <c r="J42" s="1" t="s">
        <v>64</v>
      </c>
      <c r="K42" s="1" t="str">
        <f>INDEX(Sheet2!A:D,MATCH(B42-1,Sheet2!A:A,0),4)</f>
        <v>210217 - RTCA Membership Confirmation 0049032.pdf</v>
      </c>
      <c r="L42" s="1" t="s">
        <v>132</v>
      </c>
    </row>
    <row r="43" spans="1:12" ht="30" x14ac:dyDescent="0.25">
      <c r="A43" s="1">
        <v>42</v>
      </c>
      <c r="B43" s="3">
        <v>44246</v>
      </c>
      <c r="C43" s="1" t="s">
        <v>38</v>
      </c>
      <c r="D43" s="2">
        <v>-10.55</v>
      </c>
      <c r="E43" s="2">
        <f t="shared" si="0"/>
        <v>5199.3500000000013</v>
      </c>
      <c r="F43" s="4" t="s">
        <v>78</v>
      </c>
      <c r="I43" s="5" t="s">
        <v>75</v>
      </c>
      <c r="J43" s="1" t="s">
        <v>57</v>
      </c>
      <c r="K43" s="1" t="str">
        <f>INDEX(Sheet2!A:D,MATCH(B43-1,Sheet2!A:A,0),4)</f>
        <v>210218 - AGG - Mailchimp Essentials MC11806693.pdf</v>
      </c>
      <c r="L43" s="1" t="s">
        <v>129</v>
      </c>
    </row>
    <row r="44" spans="1:12" ht="45" x14ac:dyDescent="0.25">
      <c r="A44" s="1">
        <v>43</v>
      </c>
      <c r="B44" s="3">
        <v>44249</v>
      </c>
      <c r="C44" s="1" t="s">
        <v>39</v>
      </c>
      <c r="D44" s="2">
        <v>-52.99</v>
      </c>
      <c r="E44" s="2">
        <f t="shared" si="0"/>
        <v>5146.3600000000015</v>
      </c>
      <c r="F44" s="4" t="s">
        <v>78</v>
      </c>
      <c r="I44" s="5" t="s">
        <v>76</v>
      </c>
      <c r="J44" s="1" t="s">
        <v>54</v>
      </c>
      <c r="K44" s="1" t="str">
        <f>INDEX(Sheet2!A:D,MATCH(B44-2,Sheet2!A:A,0),4)</f>
        <v>210220 - Peregrine - Mailchimp Essentials MC11828145.pdf</v>
      </c>
      <c r="L44" s="1" t="s">
        <v>130</v>
      </c>
    </row>
    <row r="45" spans="1:12" ht="30" x14ac:dyDescent="0.25">
      <c r="A45" s="1">
        <v>44</v>
      </c>
      <c r="B45" s="3">
        <v>44256</v>
      </c>
      <c r="C45" s="1" t="s">
        <v>40</v>
      </c>
      <c r="D45" s="2">
        <v>-125</v>
      </c>
      <c r="E45" s="2">
        <f t="shared" si="0"/>
        <v>5021.3600000000015</v>
      </c>
      <c r="F45" s="4" t="s">
        <v>78</v>
      </c>
      <c r="I45" s="5" t="s">
        <v>75</v>
      </c>
      <c r="J45" s="1" t="s">
        <v>67</v>
      </c>
      <c r="K45" s="1" t="str">
        <f>INDEX(Sheet2!A:D,MATCH(B45-2,Sheet2!A:A,0),4)</f>
        <v>210227 - Shutterstock SSTK-0B738-AA97.pdf</v>
      </c>
      <c r="L45" s="1" t="s">
        <v>131</v>
      </c>
    </row>
    <row r="46" spans="1:12" x14ac:dyDescent="0.25">
      <c r="A46" s="1">
        <v>45</v>
      </c>
      <c r="B46" s="3">
        <v>44256</v>
      </c>
      <c r="C46" s="1" t="s">
        <v>6</v>
      </c>
      <c r="D46" s="2">
        <v>-29.95</v>
      </c>
      <c r="E46" s="2">
        <f t="shared" si="0"/>
        <v>4991.4100000000017</v>
      </c>
      <c r="I46" s="5" t="s">
        <v>75</v>
      </c>
      <c r="J46" s="1" t="s">
        <v>73</v>
      </c>
    </row>
    <row r="47" spans="1:12" ht="60" x14ac:dyDescent="0.25">
      <c r="A47" s="1">
        <v>46</v>
      </c>
      <c r="B47" s="3">
        <v>44272</v>
      </c>
      <c r="C47" s="1" t="s">
        <v>41</v>
      </c>
      <c r="D47" s="2">
        <v>-79.599999999999994</v>
      </c>
      <c r="E47" s="2">
        <f t="shared" si="0"/>
        <v>4911.8100000000013</v>
      </c>
      <c r="F47" s="4" t="s">
        <v>80</v>
      </c>
      <c r="I47" s="5" t="s">
        <v>76</v>
      </c>
      <c r="J47" s="1" t="s">
        <v>59</v>
      </c>
      <c r="K47" s="1" t="e">
        <f>INDEX(Sheet2!A:D,MATCH(B47,Sheet2!A:A,0),4)</f>
        <v>#N/A</v>
      </c>
      <c r="L47" s="1" t="s">
        <v>144</v>
      </c>
    </row>
    <row r="48" spans="1:12" ht="60" x14ac:dyDescent="0.25">
      <c r="A48" s="1">
        <v>47</v>
      </c>
      <c r="B48" s="3">
        <v>44272</v>
      </c>
      <c r="C48" s="1" t="s">
        <v>42</v>
      </c>
      <c r="D48" s="2">
        <v>-49.5</v>
      </c>
      <c r="E48" s="2">
        <f t="shared" si="0"/>
        <v>4862.3100000000013</v>
      </c>
      <c r="F48" s="4" t="s">
        <v>80</v>
      </c>
      <c r="I48" s="5" t="s">
        <v>76</v>
      </c>
      <c r="J48" s="1" t="s">
        <v>65</v>
      </c>
      <c r="K48" s="1" t="e">
        <f>INDEX(Sheet2!A:D,MATCH(B48,Sheet2!A:A,0),4)</f>
        <v>#N/A</v>
      </c>
      <c r="L48" s="1" t="s">
        <v>143</v>
      </c>
    </row>
    <row r="49" spans="1:12" ht="45" x14ac:dyDescent="0.25">
      <c r="A49" s="1">
        <v>48</v>
      </c>
      <c r="B49" s="3">
        <v>44273</v>
      </c>
      <c r="C49" s="1" t="s">
        <v>5</v>
      </c>
      <c r="D49" s="2">
        <v>6000</v>
      </c>
      <c r="E49" s="2">
        <f t="shared" si="0"/>
        <v>10862.310000000001</v>
      </c>
      <c r="I49" s="5" t="s">
        <v>75</v>
      </c>
      <c r="J49" s="1" t="s">
        <v>73</v>
      </c>
    </row>
    <row r="50" spans="1:12" ht="30" x14ac:dyDescent="0.25">
      <c r="A50" s="1">
        <v>49</v>
      </c>
      <c r="B50" s="3">
        <v>44274</v>
      </c>
      <c r="C50" s="1" t="s">
        <v>43</v>
      </c>
      <c r="D50" s="2">
        <v>-10.55</v>
      </c>
      <c r="E50" s="2">
        <f t="shared" si="0"/>
        <v>10851.760000000002</v>
      </c>
      <c r="F50" s="4" t="s">
        <v>78</v>
      </c>
      <c r="I50" s="5" t="s">
        <v>75</v>
      </c>
      <c r="J50" s="1" t="s">
        <v>58</v>
      </c>
      <c r="K50" s="1" t="str">
        <f>INDEX(Sheet2!A:D,MATCH(B50-1,Sheet2!A:A,0),4)</f>
        <v>210318 - AGG - Mailchimp Essentials MC12095090.pdf</v>
      </c>
      <c r="L50" s="1" t="s">
        <v>129</v>
      </c>
    </row>
    <row r="51" spans="1:12" ht="45" x14ac:dyDescent="0.25">
      <c r="A51" s="1">
        <v>50</v>
      </c>
      <c r="B51" s="3">
        <v>44277</v>
      </c>
      <c r="C51" s="1" t="s">
        <v>44</v>
      </c>
      <c r="D51" s="2">
        <v>-52.99</v>
      </c>
      <c r="E51" s="2">
        <f t="shared" si="0"/>
        <v>10798.770000000002</v>
      </c>
      <c r="F51" s="4" t="s">
        <v>78</v>
      </c>
      <c r="I51" s="5" t="s">
        <v>76</v>
      </c>
      <c r="J51" s="1" t="s">
        <v>55</v>
      </c>
      <c r="K51" s="1" t="str">
        <f>INDEX(Sheet2!A:D,MATCH(B51-2,Sheet2!A:A,0),4)</f>
        <v>210320 - Peregrine - Mailchimp Essentials MC12118234.pdf</v>
      </c>
      <c r="L51" s="1" t="s">
        <v>130</v>
      </c>
    </row>
    <row r="52" spans="1:12" ht="30" x14ac:dyDescent="0.25">
      <c r="A52" s="1">
        <v>51</v>
      </c>
      <c r="B52" s="3">
        <v>44284</v>
      </c>
      <c r="C52" s="1" t="s">
        <v>88</v>
      </c>
      <c r="D52" s="2">
        <v>-125</v>
      </c>
      <c r="E52" s="2">
        <f t="shared" si="0"/>
        <v>10673.770000000002</v>
      </c>
      <c r="F52" s="4" t="s">
        <v>78</v>
      </c>
      <c r="I52" s="5" t="s">
        <v>75</v>
      </c>
      <c r="J52" s="1" t="s">
        <v>101</v>
      </c>
      <c r="K52" s="1" t="str">
        <f>INDEX(Sheet2!A:D,MATCH(B52-1,Sheet2!A:A,0),4)</f>
        <v>210328 - Shutterstock SSTK-05F1C-0C56.pdf</v>
      </c>
      <c r="L52" s="1" t="s">
        <v>131</v>
      </c>
    </row>
    <row r="53" spans="1:12" ht="30" x14ac:dyDescent="0.25">
      <c r="A53" s="1">
        <v>52</v>
      </c>
      <c r="B53" s="3">
        <v>44284</v>
      </c>
      <c r="C53" s="1" t="s">
        <v>89</v>
      </c>
      <c r="D53" s="2">
        <v>-2500</v>
      </c>
      <c r="E53" s="2">
        <f t="shared" si="0"/>
        <v>8173.7700000000023</v>
      </c>
      <c r="I53" s="5" t="s">
        <v>75</v>
      </c>
    </row>
    <row r="54" spans="1:12" ht="30" x14ac:dyDescent="0.25">
      <c r="A54" s="1">
        <v>53</v>
      </c>
      <c r="B54" s="3">
        <v>44284</v>
      </c>
      <c r="C54" s="1" t="s">
        <v>90</v>
      </c>
      <c r="D54" s="2">
        <v>-2500</v>
      </c>
      <c r="E54" s="2">
        <f t="shared" si="0"/>
        <v>5673.7700000000023</v>
      </c>
      <c r="I54" s="5" t="s">
        <v>75</v>
      </c>
    </row>
    <row r="55" spans="1:12" ht="30" x14ac:dyDescent="0.25">
      <c r="A55" s="1">
        <v>54</v>
      </c>
      <c r="B55" s="3">
        <v>44284</v>
      </c>
      <c r="C55" s="1" t="s">
        <v>91</v>
      </c>
      <c r="D55" s="2">
        <v>-2500</v>
      </c>
      <c r="E55" s="2">
        <f t="shared" si="0"/>
        <v>3173.7700000000023</v>
      </c>
      <c r="I55" s="5" t="s">
        <v>75</v>
      </c>
    </row>
    <row r="56" spans="1:12" ht="30" x14ac:dyDescent="0.25">
      <c r="A56" s="1">
        <v>55</v>
      </c>
      <c r="B56" s="3">
        <v>44285</v>
      </c>
      <c r="C56" s="1" t="s">
        <v>92</v>
      </c>
      <c r="D56" s="2">
        <v>-1</v>
      </c>
      <c r="E56" s="2">
        <f t="shared" si="0"/>
        <v>3172.7700000000023</v>
      </c>
      <c r="I56" s="5" t="s">
        <v>75</v>
      </c>
      <c r="J56" s="1" t="s">
        <v>98</v>
      </c>
      <c r="K56" s="1" t="e">
        <f>INDEX(Sheet2!A:D,MATCH(B56-1,Sheet2!A:A,0),4)</f>
        <v>#N/A</v>
      </c>
    </row>
    <row r="57" spans="1:12" ht="30" x14ac:dyDescent="0.25">
      <c r="A57" s="1">
        <v>56</v>
      </c>
      <c r="B57" s="3">
        <v>44285</v>
      </c>
      <c r="C57" s="1" t="s">
        <v>93</v>
      </c>
      <c r="D57" s="2">
        <v>-1</v>
      </c>
      <c r="E57" s="2">
        <f t="shared" si="0"/>
        <v>3171.7700000000023</v>
      </c>
      <c r="I57" s="5" t="s">
        <v>75</v>
      </c>
      <c r="J57" s="1" t="s">
        <v>97</v>
      </c>
      <c r="K57" s="1" t="e">
        <f>INDEX(Sheet2!A:D,MATCH(B57-1,Sheet2!A:A,0),4)</f>
        <v>#N/A</v>
      </c>
    </row>
    <row r="58" spans="1:12" x14ac:dyDescent="0.25">
      <c r="A58" s="1">
        <v>57</v>
      </c>
      <c r="B58" s="3">
        <v>44287</v>
      </c>
      <c r="C58" s="1" t="s">
        <v>94</v>
      </c>
      <c r="D58" s="2">
        <v>-29.95</v>
      </c>
      <c r="E58" s="2">
        <f t="shared" si="0"/>
        <v>3141.8200000000024</v>
      </c>
      <c r="I58" s="5" t="s">
        <v>75</v>
      </c>
    </row>
    <row r="59" spans="1:12" ht="45" x14ac:dyDescent="0.25">
      <c r="A59" s="1">
        <v>58</v>
      </c>
      <c r="B59" s="3">
        <v>44288</v>
      </c>
      <c r="C59" s="1" t="s">
        <v>5</v>
      </c>
      <c r="D59" s="2">
        <v>6000</v>
      </c>
      <c r="E59" s="2">
        <f t="shared" si="0"/>
        <v>9141.8200000000033</v>
      </c>
      <c r="I59" s="5" t="s">
        <v>75</v>
      </c>
    </row>
    <row r="60" spans="1:12" ht="30" x14ac:dyDescent="0.25">
      <c r="A60" s="1">
        <v>59</v>
      </c>
      <c r="B60" s="3">
        <v>44288</v>
      </c>
      <c r="C60" s="1" t="s">
        <v>95</v>
      </c>
      <c r="D60" s="2">
        <v>-22</v>
      </c>
      <c r="E60" s="2">
        <f t="shared" si="0"/>
        <v>9119.8200000000033</v>
      </c>
      <c r="F60" s="4" t="s">
        <v>78</v>
      </c>
      <c r="I60" s="5" t="s">
        <v>76</v>
      </c>
      <c r="J60" s="1" t="s">
        <v>100</v>
      </c>
      <c r="K60" s="1" t="str">
        <f>INDEX(Sheet2!A:D,MATCH(B60-1,Sheet2!A:A,0),4)</f>
        <v>210401 - Dreamstime LLC 1 Week Paid Invoice 22197454.pdf</v>
      </c>
      <c r="L60" s="1" t="s">
        <v>133</v>
      </c>
    </row>
    <row r="61" spans="1:12" ht="30" x14ac:dyDescent="0.25">
      <c r="A61" s="1">
        <v>60</v>
      </c>
      <c r="B61" s="3">
        <v>44288</v>
      </c>
      <c r="C61" s="1" t="s">
        <v>96</v>
      </c>
      <c r="D61" s="2">
        <v>-1</v>
      </c>
      <c r="E61" s="2">
        <f t="shared" si="0"/>
        <v>9118.8200000000033</v>
      </c>
      <c r="F61" s="4" t="s">
        <v>78</v>
      </c>
      <c r="I61" s="5" t="s">
        <v>76</v>
      </c>
      <c r="J61" s="1" t="s">
        <v>99</v>
      </c>
      <c r="K61" s="1" t="str">
        <f>INDEX(Sheet2!A:D,MATCH(B61-1,Sheet2!A:A,0),4)</f>
        <v>210401 - Dreamstime LLC 1 Week Paid Invoice 22197454.pdf</v>
      </c>
      <c r="L61" s="1" t="s">
        <v>133</v>
      </c>
    </row>
    <row r="62" spans="1:12" ht="30" x14ac:dyDescent="0.25">
      <c r="A62" s="1">
        <v>61</v>
      </c>
      <c r="B62" s="3">
        <v>44299</v>
      </c>
      <c r="C62" s="1" t="s">
        <v>146</v>
      </c>
      <c r="D62" s="2">
        <v>-1044.74</v>
      </c>
      <c r="E62" s="2">
        <f t="shared" si="0"/>
        <v>8074.0800000000036</v>
      </c>
      <c r="I62" s="5" t="s">
        <v>75</v>
      </c>
      <c r="K62" s="1" t="e">
        <f>INDEX(Sheet2!A:D,MATCH(B62-1,Sheet2!A:A,0),4)</f>
        <v>#N/A</v>
      </c>
    </row>
    <row r="63" spans="1:12" ht="30" x14ac:dyDescent="0.25">
      <c r="A63" s="1">
        <v>62</v>
      </c>
      <c r="B63" s="3">
        <v>44305</v>
      </c>
      <c r="C63" s="1" t="s">
        <v>147</v>
      </c>
      <c r="D63" s="2">
        <v>-10.55</v>
      </c>
      <c r="E63" s="2">
        <f t="shared" si="0"/>
        <v>8063.5300000000034</v>
      </c>
      <c r="F63" s="4" t="s">
        <v>78</v>
      </c>
      <c r="I63" s="5" t="s">
        <v>75</v>
      </c>
      <c r="J63" s="1" t="s">
        <v>152</v>
      </c>
      <c r="K63" s="1" t="s">
        <v>155</v>
      </c>
      <c r="L63" s="1" t="s">
        <v>129</v>
      </c>
    </row>
    <row r="64" spans="1:12" ht="45" x14ac:dyDescent="0.25">
      <c r="A64" s="1">
        <v>63</v>
      </c>
      <c r="B64" s="3">
        <v>44306</v>
      </c>
      <c r="C64" s="1" t="s">
        <v>148</v>
      </c>
      <c r="D64" s="2">
        <v>-52.99</v>
      </c>
      <c r="E64" s="2">
        <f t="shared" si="0"/>
        <v>8010.5400000000036</v>
      </c>
      <c r="F64" s="4" t="s">
        <v>78</v>
      </c>
      <c r="I64" s="5" t="s">
        <v>76</v>
      </c>
      <c r="J64" s="1" t="s">
        <v>153</v>
      </c>
      <c r="K64" s="1" t="s">
        <v>150</v>
      </c>
      <c r="L64" s="1" t="s">
        <v>130</v>
      </c>
    </row>
    <row r="65" spans="1:12" ht="30" x14ac:dyDescent="0.25">
      <c r="A65" s="1">
        <v>64</v>
      </c>
      <c r="B65" s="3">
        <v>44316</v>
      </c>
      <c r="C65" s="1" t="s">
        <v>149</v>
      </c>
      <c r="D65" s="2">
        <v>-25</v>
      </c>
      <c r="E65" s="2">
        <f t="shared" si="0"/>
        <v>7985.5400000000036</v>
      </c>
      <c r="F65" s="4" t="s">
        <v>78</v>
      </c>
      <c r="I65" s="5" t="s">
        <v>175</v>
      </c>
      <c r="J65" s="1" t="s">
        <v>154</v>
      </c>
      <c r="K65" s="1" t="s">
        <v>151</v>
      </c>
      <c r="L65" s="1" t="s">
        <v>131</v>
      </c>
    </row>
    <row r="66" spans="1:12" x14ac:dyDescent="0.25">
      <c r="A66" s="1">
        <v>65</v>
      </c>
      <c r="B66" s="3">
        <v>44319</v>
      </c>
      <c r="C66" s="1" t="s">
        <v>94</v>
      </c>
      <c r="D66" s="2">
        <v>-29.95</v>
      </c>
      <c r="E66" s="2">
        <f t="shared" si="0"/>
        <v>7955.5900000000038</v>
      </c>
      <c r="I66" s="5" t="s">
        <v>75</v>
      </c>
      <c r="K66" s="1" t="e">
        <f>INDEX(Sheet2!A:D,MATCH(B66-1,Sheet2!A:A,0),4)</f>
        <v>#N/A</v>
      </c>
    </row>
    <row r="67" spans="1:12" ht="45" x14ac:dyDescent="0.25">
      <c r="A67" s="1">
        <v>66</v>
      </c>
      <c r="B67" s="3">
        <v>44321</v>
      </c>
      <c r="C67" s="1" t="s">
        <v>158</v>
      </c>
      <c r="D67" s="2">
        <v>398.98</v>
      </c>
      <c r="E67" s="2">
        <f t="shared" si="0"/>
        <v>8354.5700000000033</v>
      </c>
      <c r="I67" s="5" t="s">
        <v>171</v>
      </c>
    </row>
    <row r="68" spans="1:12" ht="30" x14ac:dyDescent="0.25">
      <c r="A68" s="1">
        <v>67</v>
      </c>
      <c r="B68" s="3">
        <v>44335</v>
      </c>
      <c r="C68" s="1" t="s">
        <v>156</v>
      </c>
      <c r="D68" s="2">
        <v>-10.55</v>
      </c>
      <c r="E68" s="2">
        <f t="shared" ref="E68:E96" si="1">E67+D68</f>
        <v>8344.0200000000041</v>
      </c>
      <c r="F68" s="4" t="s">
        <v>78</v>
      </c>
      <c r="I68" s="5" t="s">
        <v>75</v>
      </c>
      <c r="J68" s="1" t="s">
        <v>159</v>
      </c>
      <c r="K68" s="1" t="s">
        <v>161</v>
      </c>
      <c r="L68" s="1" t="s">
        <v>129</v>
      </c>
    </row>
    <row r="69" spans="1:12" ht="45" x14ac:dyDescent="0.25">
      <c r="A69" s="1">
        <v>68</v>
      </c>
      <c r="B69" s="3">
        <v>44336</v>
      </c>
      <c r="C69" s="1" t="s">
        <v>157</v>
      </c>
      <c r="D69" s="2">
        <v>-52.99</v>
      </c>
      <c r="E69" s="2">
        <f t="shared" si="1"/>
        <v>8291.0300000000043</v>
      </c>
      <c r="F69" s="4" t="s">
        <v>78</v>
      </c>
      <c r="I69" s="5" t="s">
        <v>76</v>
      </c>
      <c r="J69" s="1" t="s">
        <v>160</v>
      </c>
      <c r="K69" s="1" t="s">
        <v>162</v>
      </c>
      <c r="L69" s="1" t="s">
        <v>130</v>
      </c>
    </row>
    <row r="70" spans="1:12" ht="45" x14ac:dyDescent="0.25">
      <c r="A70" s="1">
        <v>69</v>
      </c>
      <c r="B70" s="3">
        <v>44340</v>
      </c>
      <c r="C70" s="1" t="s">
        <v>5</v>
      </c>
      <c r="D70" s="2">
        <v>6541.85</v>
      </c>
      <c r="E70" s="2">
        <f t="shared" si="1"/>
        <v>14832.880000000005</v>
      </c>
      <c r="I70" s="5" t="s">
        <v>76</v>
      </c>
    </row>
    <row r="71" spans="1:12" ht="105" x14ac:dyDescent="0.25">
      <c r="A71" s="1">
        <v>70</v>
      </c>
      <c r="B71" s="3">
        <v>44344</v>
      </c>
      <c r="C71" s="1" t="s">
        <v>163</v>
      </c>
      <c r="D71" s="2">
        <v>6000</v>
      </c>
      <c r="E71" s="2">
        <f t="shared" si="1"/>
        <v>20832.880000000005</v>
      </c>
    </row>
    <row r="72" spans="1:12" ht="30" x14ac:dyDescent="0.25">
      <c r="A72" s="1">
        <v>71</v>
      </c>
      <c r="B72" s="3">
        <v>44348</v>
      </c>
      <c r="C72" s="1" t="s">
        <v>164</v>
      </c>
      <c r="D72" s="2">
        <v>255</v>
      </c>
      <c r="E72" s="2">
        <f t="shared" si="1"/>
        <v>21087.880000000005</v>
      </c>
    </row>
    <row r="73" spans="1:12" ht="30" x14ac:dyDescent="0.25">
      <c r="A73" s="1">
        <v>72</v>
      </c>
      <c r="B73" s="3">
        <v>44348</v>
      </c>
      <c r="C73" s="1" t="s">
        <v>165</v>
      </c>
      <c r="D73" s="2">
        <v>-6000</v>
      </c>
      <c r="E73" s="2">
        <f t="shared" si="1"/>
        <v>15087.880000000005</v>
      </c>
    </row>
    <row r="74" spans="1:12" ht="30" x14ac:dyDescent="0.25">
      <c r="A74" s="1">
        <v>73</v>
      </c>
      <c r="B74" s="3">
        <v>44348</v>
      </c>
      <c r="C74" s="1" t="s">
        <v>166</v>
      </c>
      <c r="D74" s="2">
        <v>-6000</v>
      </c>
      <c r="E74" s="2">
        <f t="shared" si="1"/>
        <v>9087.8800000000047</v>
      </c>
    </row>
    <row r="75" spans="1:12" ht="30" x14ac:dyDescent="0.25">
      <c r="A75" s="1">
        <v>74</v>
      </c>
      <c r="B75" s="3">
        <v>44348</v>
      </c>
      <c r="C75" s="1" t="s">
        <v>167</v>
      </c>
      <c r="D75" s="2">
        <v>-6000</v>
      </c>
      <c r="E75" s="2">
        <f t="shared" si="1"/>
        <v>3087.8800000000047</v>
      </c>
    </row>
    <row r="76" spans="1:12" x14ac:dyDescent="0.25">
      <c r="A76" s="1">
        <v>75</v>
      </c>
      <c r="B76" s="3">
        <v>44348</v>
      </c>
      <c r="C76" s="1" t="s">
        <v>94</v>
      </c>
      <c r="D76" s="2">
        <v>-29.95</v>
      </c>
      <c r="E76" s="2">
        <f t="shared" si="1"/>
        <v>3057.9300000000048</v>
      </c>
    </row>
    <row r="77" spans="1:12" ht="30" x14ac:dyDescent="0.25">
      <c r="A77" s="1">
        <v>76</v>
      </c>
      <c r="B77" s="3">
        <v>44349</v>
      </c>
      <c r="C77" s="1" t="s">
        <v>168</v>
      </c>
      <c r="D77" s="2">
        <v>-1</v>
      </c>
      <c r="E77" s="2">
        <f t="shared" si="1"/>
        <v>3056.9300000000048</v>
      </c>
    </row>
    <row r="78" spans="1:12" ht="30" x14ac:dyDescent="0.25">
      <c r="A78" s="1">
        <v>77</v>
      </c>
      <c r="B78" s="3">
        <v>44349</v>
      </c>
      <c r="C78" s="1" t="s">
        <v>169</v>
      </c>
      <c r="D78" s="2">
        <v>-1</v>
      </c>
      <c r="E78" s="2">
        <f t="shared" si="1"/>
        <v>3055.9300000000048</v>
      </c>
    </row>
    <row r="79" spans="1:12" ht="30" x14ac:dyDescent="0.25">
      <c r="A79" s="1">
        <v>78</v>
      </c>
      <c r="B79" s="3">
        <v>44351</v>
      </c>
      <c r="C79" s="1" t="s">
        <v>170</v>
      </c>
      <c r="D79" s="2">
        <v>-239.88</v>
      </c>
      <c r="E79" s="2">
        <f t="shared" si="1"/>
        <v>2816.0500000000047</v>
      </c>
      <c r="F79" s="4" t="s">
        <v>174</v>
      </c>
      <c r="I79" s="5" t="s">
        <v>75</v>
      </c>
      <c r="J79" s="1" t="s">
        <v>172</v>
      </c>
      <c r="K79" s="1" t="s">
        <v>173</v>
      </c>
    </row>
    <row r="80" spans="1:12" ht="30" x14ac:dyDescent="0.25">
      <c r="A80" s="1">
        <v>79</v>
      </c>
      <c r="B80" s="3">
        <v>44361</v>
      </c>
      <c r="C80" s="1" t="s">
        <v>176</v>
      </c>
      <c r="D80" s="2">
        <v>-300</v>
      </c>
      <c r="E80" s="2">
        <f t="shared" si="1"/>
        <v>2516.0500000000047</v>
      </c>
      <c r="F80" s="4" t="s">
        <v>174</v>
      </c>
      <c r="I80" s="5" t="s">
        <v>75</v>
      </c>
      <c r="J80" s="1" t="s">
        <v>189</v>
      </c>
      <c r="L80" s="1" t="s">
        <v>204</v>
      </c>
    </row>
    <row r="81" spans="1:12" ht="30" x14ac:dyDescent="0.25">
      <c r="A81" s="1">
        <v>80</v>
      </c>
      <c r="B81" s="3">
        <v>44365</v>
      </c>
      <c r="C81" s="1" t="s">
        <v>177</v>
      </c>
      <c r="D81" s="2">
        <v>-112</v>
      </c>
      <c r="E81" s="2">
        <f t="shared" si="1"/>
        <v>2404.0500000000047</v>
      </c>
      <c r="F81" s="4" t="s">
        <v>78</v>
      </c>
      <c r="I81" s="5" t="s">
        <v>75</v>
      </c>
      <c r="J81" s="1" t="s">
        <v>198</v>
      </c>
      <c r="K81" s="1" t="s">
        <v>209</v>
      </c>
      <c r="L81" s="1" t="s">
        <v>203</v>
      </c>
    </row>
    <row r="82" spans="1:12" ht="30" x14ac:dyDescent="0.25">
      <c r="A82" s="1">
        <v>81</v>
      </c>
      <c r="B82" s="3">
        <v>44365</v>
      </c>
      <c r="C82" s="1" t="s">
        <v>178</v>
      </c>
      <c r="D82" s="2">
        <v>-98</v>
      </c>
      <c r="E82" s="2">
        <f t="shared" si="1"/>
        <v>2306.0500000000047</v>
      </c>
      <c r="F82" s="4" t="s">
        <v>174</v>
      </c>
      <c r="I82" s="5" t="s">
        <v>75</v>
      </c>
      <c r="J82" s="1" t="s">
        <v>190</v>
      </c>
      <c r="L82" s="1" t="s">
        <v>205</v>
      </c>
    </row>
    <row r="83" spans="1:12" ht="30" x14ac:dyDescent="0.25">
      <c r="A83" s="1">
        <v>82</v>
      </c>
      <c r="B83" s="3">
        <v>44368</v>
      </c>
      <c r="C83" s="1" t="s">
        <v>179</v>
      </c>
      <c r="D83" s="2">
        <v>-10.55</v>
      </c>
      <c r="E83" s="2">
        <f t="shared" si="1"/>
        <v>2295.5000000000045</v>
      </c>
      <c r="F83" s="4" t="s">
        <v>78</v>
      </c>
      <c r="I83" s="5" t="s">
        <v>75</v>
      </c>
      <c r="J83" s="1" t="s">
        <v>200</v>
      </c>
      <c r="K83" s="1" t="s">
        <v>207</v>
      </c>
      <c r="L83" s="1" t="s">
        <v>129</v>
      </c>
    </row>
    <row r="84" spans="1:12" ht="30" x14ac:dyDescent="0.25">
      <c r="A84" s="1">
        <v>83</v>
      </c>
      <c r="B84" s="3">
        <v>44368</v>
      </c>
      <c r="C84" s="1" t="s">
        <v>180</v>
      </c>
      <c r="D84" s="2">
        <v>-156.72</v>
      </c>
      <c r="E84" s="2">
        <f t="shared" si="1"/>
        <v>2138.7800000000047</v>
      </c>
      <c r="F84" s="4" t="s">
        <v>78</v>
      </c>
      <c r="I84" s="5" t="s">
        <v>75</v>
      </c>
      <c r="J84" s="1" t="s">
        <v>191</v>
      </c>
      <c r="K84" s="1" t="s">
        <v>208</v>
      </c>
      <c r="L84" s="1" t="s">
        <v>202</v>
      </c>
    </row>
    <row r="85" spans="1:12" ht="45" x14ac:dyDescent="0.25">
      <c r="A85" s="1">
        <v>84</v>
      </c>
      <c r="B85" s="3">
        <v>44368</v>
      </c>
      <c r="C85" s="1" t="s">
        <v>181</v>
      </c>
      <c r="D85" s="2">
        <v>-52.99</v>
      </c>
      <c r="E85" s="2">
        <f t="shared" si="1"/>
        <v>2085.790000000005</v>
      </c>
      <c r="F85" s="4" t="s">
        <v>78</v>
      </c>
      <c r="I85" s="5" t="s">
        <v>76</v>
      </c>
      <c r="J85" s="1" t="s">
        <v>192</v>
      </c>
      <c r="K85" s="1" t="s">
        <v>210</v>
      </c>
      <c r="L85" s="1" t="s">
        <v>130</v>
      </c>
    </row>
    <row r="86" spans="1:12" ht="30" x14ac:dyDescent="0.25">
      <c r="A86" s="1">
        <v>85</v>
      </c>
      <c r="B86" s="3">
        <v>44368</v>
      </c>
      <c r="C86" s="1" t="s">
        <v>182</v>
      </c>
      <c r="D86" s="2">
        <v>-55.2</v>
      </c>
      <c r="E86" s="2">
        <f t="shared" si="1"/>
        <v>2030.5900000000049</v>
      </c>
      <c r="F86" s="4" t="s">
        <v>174</v>
      </c>
      <c r="I86" s="5" t="s">
        <v>75</v>
      </c>
      <c r="J86" s="1" t="s">
        <v>201</v>
      </c>
      <c r="L86" s="1" t="s">
        <v>206</v>
      </c>
    </row>
    <row r="87" spans="1:12" ht="30" x14ac:dyDescent="0.25">
      <c r="A87" s="1">
        <v>86</v>
      </c>
      <c r="B87" s="3">
        <v>44368</v>
      </c>
      <c r="C87" s="1" t="s">
        <v>183</v>
      </c>
      <c r="D87" s="2">
        <v>-29</v>
      </c>
      <c r="E87" s="2">
        <f t="shared" si="1"/>
        <v>2001.5900000000049</v>
      </c>
      <c r="F87" s="4" t="s">
        <v>174</v>
      </c>
      <c r="I87" s="5" t="s">
        <v>75</v>
      </c>
      <c r="J87" s="1" t="s">
        <v>193</v>
      </c>
      <c r="L87" s="1" t="s">
        <v>206</v>
      </c>
    </row>
    <row r="88" spans="1:12" ht="30" x14ac:dyDescent="0.25">
      <c r="A88" s="1">
        <v>87</v>
      </c>
      <c r="B88" s="3">
        <v>44368</v>
      </c>
      <c r="C88" s="1" t="s">
        <v>184</v>
      </c>
      <c r="D88" s="2">
        <v>-24</v>
      </c>
      <c r="E88" s="2">
        <f t="shared" si="1"/>
        <v>1977.5900000000049</v>
      </c>
      <c r="F88" s="4" t="s">
        <v>174</v>
      </c>
      <c r="I88" s="5" t="s">
        <v>75</v>
      </c>
      <c r="J88" s="1" t="s">
        <v>199</v>
      </c>
      <c r="L88" s="1" t="s">
        <v>206</v>
      </c>
    </row>
    <row r="89" spans="1:12" ht="30" x14ac:dyDescent="0.25">
      <c r="A89" s="1">
        <v>88</v>
      </c>
      <c r="B89" s="3">
        <v>44368</v>
      </c>
      <c r="C89" s="1" t="s">
        <v>185</v>
      </c>
      <c r="D89" s="2">
        <v>-45</v>
      </c>
      <c r="E89" s="2">
        <f t="shared" si="1"/>
        <v>1932.5900000000049</v>
      </c>
      <c r="F89" s="4" t="s">
        <v>174</v>
      </c>
      <c r="I89" s="5" t="s">
        <v>75</v>
      </c>
      <c r="J89" s="1" t="s">
        <v>194</v>
      </c>
      <c r="L89" s="1" t="s">
        <v>206</v>
      </c>
    </row>
    <row r="90" spans="1:12" ht="30" x14ac:dyDescent="0.25">
      <c r="A90" s="1">
        <v>89</v>
      </c>
      <c r="B90" s="3">
        <v>44368</v>
      </c>
      <c r="C90" s="1" t="s">
        <v>186</v>
      </c>
      <c r="D90" s="2">
        <v>-24</v>
      </c>
      <c r="E90" s="2">
        <f t="shared" si="1"/>
        <v>1908.5900000000049</v>
      </c>
      <c r="F90" s="4" t="s">
        <v>174</v>
      </c>
      <c r="I90" s="5" t="s">
        <v>75</v>
      </c>
      <c r="J90" s="1" t="s">
        <v>195</v>
      </c>
      <c r="L90" s="1" t="s">
        <v>206</v>
      </c>
    </row>
    <row r="91" spans="1:12" ht="45" x14ac:dyDescent="0.25">
      <c r="A91" s="1">
        <v>90</v>
      </c>
      <c r="B91" s="3">
        <v>44368</v>
      </c>
      <c r="C91" s="1" t="s">
        <v>187</v>
      </c>
      <c r="D91" s="2">
        <v>-1.35</v>
      </c>
      <c r="E91" s="2">
        <f t="shared" si="1"/>
        <v>1907.240000000005</v>
      </c>
      <c r="F91" s="4" t="s">
        <v>174</v>
      </c>
      <c r="I91" s="5" t="s">
        <v>75</v>
      </c>
      <c r="J91" s="1" t="s">
        <v>196</v>
      </c>
      <c r="L91" s="1" t="s">
        <v>206</v>
      </c>
    </row>
    <row r="92" spans="1:12" ht="45" x14ac:dyDescent="0.25">
      <c r="A92" s="1">
        <v>91</v>
      </c>
      <c r="B92" s="3">
        <v>44368</v>
      </c>
      <c r="C92" s="1" t="s">
        <v>188</v>
      </c>
      <c r="D92" s="2">
        <v>-0.87</v>
      </c>
      <c r="E92" s="2">
        <f t="shared" si="1"/>
        <v>1906.3700000000051</v>
      </c>
      <c r="F92" s="4" t="s">
        <v>174</v>
      </c>
      <c r="I92" s="5" t="s">
        <v>75</v>
      </c>
      <c r="J92" s="1" t="s">
        <v>197</v>
      </c>
      <c r="L92" s="1" t="s">
        <v>206</v>
      </c>
    </row>
    <row r="93" spans="1:12" x14ac:dyDescent="0.25">
      <c r="A93" s="1">
        <v>92</v>
      </c>
      <c r="B93" s="3">
        <v>44378</v>
      </c>
      <c r="C93" s="1" t="s">
        <v>94</v>
      </c>
      <c r="D93" s="2">
        <v>-29.95</v>
      </c>
      <c r="E93" s="2">
        <f t="shared" si="1"/>
        <v>1876.4200000000051</v>
      </c>
      <c r="I93" s="5" t="s">
        <v>75</v>
      </c>
    </row>
    <row r="94" spans="1:12" ht="45" x14ac:dyDescent="0.25">
      <c r="A94" s="1">
        <v>93</v>
      </c>
      <c r="B94" s="3">
        <v>44392</v>
      </c>
      <c r="C94" s="1" t="s">
        <v>5</v>
      </c>
      <c r="D94" s="2">
        <v>3000</v>
      </c>
      <c r="E94" s="2">
        <f t="shared" si="1"/>
        <v>4876.4200000000055</v>
      </c>
      <c r="I94" s="5" t="s">
        <v>75</v>
      </c>
    </row>
    <row r="95" spans="1:12" ht="30" x14ac:dyDescent="0.25">
      <c r="A95" s="1">
        <v>94</v>
      </c>
      <c r="B95" s="3">
        <v>44393</v>
      </c>
      <c r="C95" s="1" t="s">
        <v>211</v>
      </c>
      <c r="D95" s="2">
        <v>-125</v>
      </c>
      <c r="E95" s="2">
        <f t="shared" si="1"/>
        <v>4751.4200000000055</v>
      </c>
      <c r="F95" s="4" t="s">
        <v>78</v>
      </c>
      <c r="I95" s="5" t="s">
        <v>75</v>
      </c>
      <c r="J95" s="1" t="s">
        <v>215</v>
      </c>
      <c r="K95" s="1" t="s">
        <v>217</v>
      </c>
      <c r="L95" s="1" t="s">
        <v>216</v>
      </c>
    </row>
    <row r="96" spans="1:12" ht="30" x14ac:dyDescent="0.25">
      <c r="A96" s="1">
        <v>95</v>
      </c>
      <c r="B96" s="3">
        <v>44396</v>
      </c>
      <c r="C96" s="1" t="s">
        <v>212</v>
      </c>
      <c r="D96" s="2">
        <v>-10.55</v>
      </c>
      <c r="E96" s="2">
        <f t="shared" si="1"/>
        <v>4740.8700000000053</v>
      </c>
      <c r="F96" s="4" t="s">
        <v>78</v>
      </c>
      <c r="I96" s="5" t="s">
        <v>75</v>
      </c>
      <c r="J96" s="1" t="s">
        <v>200</v>
      </c>
      <c r="K96" s="1" t="s">
        <v>213</v>
      </c>
      <c r="L96" s="1" t="s">
        <v>129</v>
      </c>
    </row>
    <row r="97" spans="1:12" ht="45" x14ac:dyDescent="0.25">
      <c r="A97" s="1">
        <v>96</v>
      </c>
      <c r="B97" s="3">
        <v>44397</v>
      </c>
      <c r="C97" s="1" t="s">
        <v>218</v>
      </c>
      <c r="D97" s="2">
        <v>-52.99</v>
      </c>
      <c r="E97" s="2">
        <f>E96+D97</f>
        <v>4687.8800000000056</v>
      </c>
      <c r="F97" s="4" t="s">
        <v>78</v>
      </c>
      <c r="I97" s="5" t="s">
        <v>76</v>
      </c>
      <c r="J97" s="1" t="s">
        <v>230</v>
      </c>
      <c r="K97" s="1" t="s">
        <v>214</v>
      </c>
      <c r="L97" s="1" t="s">
        <v>130</v>
      </c>
    </row>
    <row r="98" spans="1:12" ht="30" x14ac:dyDescent="0.25">
      <c r="A98" s="1">
        <v>97</v>
      </c>
      <c r="B98" s="3">
        <v>44404</v>
      </c>
      <c r="C98" s="1" t="s">
        <v>219</v>
      </c>
      <c r="D98" s="2">
        <v>-1692.3</v>
      </c>
      <c r="E98" s="2">
        <f t="shared" ref="E98:E161" si="2">E97+D98</f>
        <v>2995.5800000000054</v>
      </c>
      <c r="J98" s="1" t="s">
        <v>229</v>
      </c>
      <c r="L98" s="1" t="s">
        <v>241</v>
      </c>
    </row>
    <row r="99" spans="1:12" ht="30" x14ac:dyDescent="0.25">
      <c r="A99" s="1">
        <v>98</v>
      </c>
      <c r="B99" s="3">
        <v>44404</v>
      </c>
      <c r="C99" s="1" t="s">
        <v>220</v>
      </c>
      <c r="D99" s="2">
        <v>-1652.49</v>
      </c>
      <c r="E99" s="2">
        <f t="shared" si="2"/>
        <v>1343.0900000000054</v>
      </c>
      <c r="J99" s="1" t="s">
        <v>231</v>
      </c>
      <c r="L99" s="1" t="s">
        <v>241</v>
      </c>
    </row>
    <row r="100" spans="1:12" ht="30" x14ac:dyDescent="0.25">
      <c r="A100" s="1">
        <v>99</v>
      </c>
      <c r="B100" s="3">
        <v>44405</v>
      </c>
      <c r="C100" s="1" t="s">
        <v>221</v>
      </c>
      <c r="D100" s="2">
        <v>-1</v>
      </c>
      <c r="E100" s="2">
        <f t="shared" si="2"/>
        <v>1342.0900000000054</v>
      </c>
      <c r="J100" s="1" t="s">
        <v>232</v>
      </c>
      <c r="L100" s="1" t="s">
        <v>242</v>
      </c>
    </row>
    <row r="101" spans="1:12" x14ac:dyDescent="0.25">
      <c r="A101" s="1">
        <v>100</v>
      </c>
      <c r="B101" s="3">
        <v>44410</v>
      </c>
      <c r="C101" s="1" t="s">
        <v>94</v>
      </c>
      <c r="D101" s="2">
        <v>-29.95</v>
      </c>
      <c r="E101" s="2">
        <f t="shared" si="2"/>
        <v>1312.1400000000053</v>
      </c>
    </row>
    <row r="102" spans="1:12" ht="30" x14ac:dyDescent="0.25">
      <c r="A102" s="1">
        <v>101</v>
      </c>
      <c r="B102" s="3">
        <v>44424</v>
      </c>
      <c r="C102" s="1" t="s">
        <v>222</v>
      </c>
      <c r="D102" s="2">
        <v>-125</v>
      </c>
      <c r="E102" s="2">
        <f t="shared" si="2"/>
        <v>1187.1400000000053</v>
      </c>
      <c r="F102" s="4" t="s">
        <v>78</v>
      </c>
      <c r="I102" s="5" t="s">
        <v>236</v>
      </c>
      <c r="J102" s="1" t="s">
        <v>233</v>
      </c>
      <c r="K102" s="1" t="s">
        <v>244</v>
      </c>
      <c r="L102" s="1" t="s">
        <v>216</v>
      </c>
    </row>
    <row r="103" spans="1:12" ht="30" x14ac:dyDescent="0.25">
      <c r="A103" s="1">
        <v>102</v>
      </c>
      <c r="B103" s="3">
        <v>44427</v>
      </c>
      <c r="C103" s="1" t="s">
        <v>223</v>
      </c>
      <c r="D103" s="2">
        <v>-10.55</v>
      </c>
      <c r="E103" s="2">
        <f t="shared" si="2"/>
        <v>1176.5900000000054</v>
      </c>
      <c r="F103" s="4" t="s">
        <v>78</v>
      </c>
      <c r="I103" s="5" t="s">
        <v>75</v>
      </c>
      <c r="J103" s="1" t="s">
        <v>234</v>
      </c>
      <c r="K103" s="1" t="s">
        <v>248</v>
      </c>
      <c r="L103" s="1" t="s">
        <v>129</v>
      </c>
    </row>
    <row r="104" spans="1:12" ht="45" x14ac:dyDescent="0.25">
      <c r="A104" s="1">
        <v>103</v>
      </c>
      <c r="B104" s="3">
        <v>44428</v>
      </c>
      <c r="C104" s="1" t="s">
        <v>224</v>
      </c>
      <c r="D104" s="2">
        <v>-52.99</v>
      </c>
      <c r="E104" s="2">
        <f t="shared" si="2"/>
        <v>1123.6000000000054</v>
      </c>
      <c r="F104" s="4" t="s">
        <v>78</v>
      </c>
      <c r="I104" s="5" t="s">
        <v>76</v>
      </c>
      <c r="J104" s="1" t="s">
        <v>235</v>
      </c>
      <c r="K104" s="1" t="s">
        <v>246</v>
      </c>
      <c r="L104" s="1" t="s">
        <v>130</v>
      </c>
    </row>
    <row r="105" spans="1:12" ht="30" x14ac:dyDescent="0.25">
      <c r="A105" s="1">
        <v>104</v>
      </c>
      <c r="B105" s="3">
        <v>44434</v>
      </c>
      <c r="C105" s="1" t="s">
        <v>225</v>
      </c>
      <c r="D105" s="2">
        <v>-55</v>
      </c>
      <c r="E105" s="2">
        <f t="shared" si="2"/>
        <v>1068.6000000000054</v>
      </c>
      <c r="F105" s="4" t="s">
        <v>80</v>
      </c>
      <c r="I105" s="5" t="s">
        <v>76</v>
      </c>
      <c r="J105" s="1" t="s">
        <v>237</v>
      </c>
      <c r="L105" s="1" t="s">
        <v>243</v>
      </c>
    </row>
    <row r="106" spans="1:12" x14ac:dyDescent="0.25">
      <c r="A106" s="1">
        <v>105</v>
      </c>
      <c r="B106" s="3">
        <v>44440</v>
      </c>
      <c r="C106" s="1" t="s">
        <v>94</v>
      </c>
      <c r="D106" s="2">
        <v>-29.95</v>
      </c>
      <c r="E106" s="2">
        <f t="shared" si="2"/>
        <v>1038.6500000000053</v>
      </c>
    </row>
    <row r="107" spans="1:12" ht="45" x14ac:dyDescent="0.25">
      <c r="A107" s="1">
        <v>106</v>
      </c>
      <c r="B107" s="3">
        <v>44441</v>
      </c>
      <c r="C107" s="1" t="s">
        <v>5</v>
      </c>
      <c r="D107" s="2">
        <v>3000</v>
      </c>
      <c r="E107" s="2">
        <f t="shared" si="2"/>
        <v>4038.6500000000051</v>
      </c>
    </row>
    <row r="108" spans="1:12" ht="30" x14ac:dyDescent="0.25">
      <c r="A108" s="1">
        <v>107</v>
      </c>
      <c r="B108" s="3">
        <v>44455</v>
      </c>
      <c r="C108" s="1" t="s">
        <v>226</v>
      </c>
      <c r="D108" s="2">
        <v>-125</v>
      </c>
      <c r="E108" s="2">
        <f t="shared" si="2"/>
        <v>3913.6500000000051</v>
      </c>
      <c r="F108" s="4" t="s">
        <v>78</v>
      </c>
      <c r="I108" s="5" t="s">
        <v>76</v>
      </c>
      <c r="J108" s="1" t="s">
        <v>238</v>
      </c>
      <c r="K108" s="1" t="s">
        <v>245</v>
      </c>
    </row>
    <row r="109" spans="1:12" ht="30" x14ac:dyDescent="0.25">
      <c r="A109" s="1">
        <v>108</v>
      </c>
      <c r="B109" s="3">
        <v>44459</v>
      </c>
      <c r="C109" s="1" t="s">
        <v>227</v>
      </c>
      <c r="D109" s="2">
        <v>-10.55</v>
      </c>
      <c r="E109" s="2">
        <f t="shared" si="2"/>
        <v>3903.1000000000049</v>
      </c>
      <c r="F109" s="4" t="s">
        <v>78</v>
      </c>
      <c r="I109" s="5" t="s">
        <v>75</v>
      </c>
      <c r="J109" s="1" t="s">
        <v>239</v>
      </c>
      <c r="K109" s="1" t="s">
        <v>249</v>
      </c>
      <c r="L109" s="1" t="s">
        <v>129</v>
      </c>
    </row>
    <row r="110" spans="1:12" ht="45" x14ac:dyDescent="0.25">
      <c r="A110" s="1">
        <v>109</v>
      </c>
      <c r="B110" s="3">
        <v>44459</v>
      </c>
      <c r="C110" s="1" t="s">
        <v>228</v>
      </c>
      <c r="D110" s="2">
        <v>-52.99</v>
      </c>
      <c r="E110" s="2">
        <f t="shared" si="2"/>
        <v>3850.1100000000051</v>
      </c>
      <c r="F110" s="4" t="s">
        <v>78</v>
      </c>
      <c r="I110" s="5" t="s">
        <v>76</v>
      </c>
      <c r="J110" s="1" t="s">
        <v>240</v>
      </c>
      <c r="K110" s="1" t="s">
        <v>247</v>
      </c>
      <c r="L110" s="1" t="s">
        <v>130</v>
      </c>
    </row>
    <row r="111" spans="1:12" ht="45" x14ac:dyDescent="0.25">
      <c r="A111" s="1">
        <v>110</v>
      </c>
      <c r="B111" s="3">
        <v>44461</v>
      </c>
      <c r="C111" s="1" t="s">
        <v>5</v>
      </c>
      <c r="D111" s="2">
        <v>1605.98</v>
      </c>
      <c r="E111" s="2">
        <f t="shared" si="2"/>
        <v>5456.0900000000056</v>
      </c>
    </row>
    <row r="112" spans="1:12" ht="45" x14ac:dyDescent="0.25">
      <c r="A112" s="1">
        <v>111</v>
      </c>
      <c r="B112" s="3">
        <v>44468</v>
      </c>
      <c r="C112" s="1" t="s">
        <v>5</v>
      </c>
      <c r="D112" s="2">
        <v>5692.3</v>
      </c>
      <c r="E112" s="2">
        <f t="shared" si="2"/>
        <v>11148.390000000007</v>
      </c>
    </row>
    <row r="113" spans="1:12" ht="30" x14ac:dyDescent="0.25">
      <c r="A113" s="1">
        <v>112</v>
      </c>
      <c r="B113" s="3">
        <v>44469</v>
      </c>
      <c r="C113" s="1" t="s">
        <v>250</v>
      </c>
      <c r="D113" s="2">
        <v>-144.33000000000001</v>
      </c>
      <c r="E113" s="2">
        <f t="shared" si="2"/>
        <v>11004.060000000007</v>
      </c>
      <c r="F113" s="4" t="s">
        <v>78</v>
      </c>
      <c r="I113" s="5" t="s">
        <v>75</v>
      </c>
      <c r="J113" s="1" t="s">
        <v>261</v>
      </c>
      <c r="K113" s="1" t="s">
        <v>273</v>
      </c>
      <c r="L113" s="1" t="s">
        <v>280</v>
      </c>
    </row>
    <row r="114" spans="1:12" ht="45" x14ac:dyDescent="0.25">
      <c r="A114" s="1">
        <v>113</v>
      </c>
      <c r="B114" s="3">
        <v>44469</v>
      </c>
      <c r="C114" s="1" t="s">
        <v>251</v>
      </c>
      <c r="D114" s="2">
        <v>-395</v>
      </c>
      <c r="E114" s="2">
        <f t="shared" si="2"/>
        <v>10609.060000000007</v>
      </c>
      <c r="F114" s="4" t="s">
        <v>78</v>
      </c>
      <c r="I114" s="5" t="s">
        <v>75</v>
      </c>
      <c r="J114" s="1" t="s">
        <v>262</v>
      </c>
      <c r="K114" s="1" t="s">
        <v>274</v>
      </c>
      <c r="L114" s="1" t="s">
        <v>275</v>
      </c>
    </row>
    <row r="115" spans="1:12" x14ac:dyDescent="0.25">
      <c r="A115" s="1">
        <v>114</v>
      </c>
      <c r="B115" s="3">
        <v>44470</v>
      </c>
      <c r="C115" s="1" t="s">
        <v>94</v>
      </c>
      <c r="D115" s="2">
        <v>-29.95</v>
      </c>
      <c r="E115" s="2">
        <f t="shared" si="2"/>
        <v>10579.110000000006</v>
      </c>
    </row>
    <row r="116" spans="1:12" ht="30" x14ac:dyDescent="0.25">
      <c r="A116" s="1">
        <v>115</v>
      </c>
      <c r="B116" s="3">
        <v>44481</v>
      </c>
      <c r="C116" s="1" t="s">
        <v>252</v>
      </c>
      <c r="D116" s="2">
        <v>-25</v>
      </c>
      <c r="E116" s="2">
        <f t="shared" si="2"/>
        <v>10554.110000000006</v>
      </c>
      <c r="J116" s="1" t="s">
        <v>263</v>
      </c>
    </row>
    <row r="117" spans="1:12" ht="75" x14ac:dyDescent="0.25">
      <c r="A117" s="1">
        <v>116</v>
      </c>
      <c r="B117" s="3">
        <v>44487</v>
      </c>
      <c r="C117" s="1" t="s">
        <v>253</v>
      </c>
      <c r="D117" s="2">
        <v>-102</v>
      </c>
      <c r="E117" s="2">
        <f t="shared" si="2"/>
        <v>10452.110000000006</v>
      </c>
      <c r="F117" s="4" t="s">
        <v>78</v>
      </c>
      <c r="I117" s="5" t="s">
        <v>75</v>
      </c>
      <c r="J117" s="1" t="s">
        <v>264</v>
      </c>
      <c r="K117" s="1" t="s">
        <v>272</v>
      </c>
      <c r="L117" s="1" t="s">
        <v>271</v>
      </c>
    </row>
    <row r="118" spans="1:12" ht="30" x14ac:dyDescent="0.25">
      <c r="A118" s="1">
        <v>117</v>
      </c>
      <c r="B118" s="3">
        <v>44487</v>
      </c>
      <c r="C118" s="1" t="s">
        <v>254</v>
      </c>
      <c r="D118" s="2">
        <v>-125</v>
      </c>
      <c r="E118" s="2">
        <f t="shared" si="2"/>
        <v>10327.110000000006</v>
      </c>
      <c r="F118" s="4" t="s">
        <v>78</v>
      </c>
      <c r="I118" s="5" t="s">
        <v>75</v>
      </c>
      <c r="J118" s="1" t="s">
        <v>265</v>
      </c>
      <c r="K118" s="1" t="s">
        <v>278</v>
      </c>
      <c r="L118" s="1" t="s">
        <v>279</v>
      </c>
    </row>
    <row r="119" spans="1:12" ht="30" x14ac:dyDescent="0.25">
      <c r="A119" s="1">
        <v>118</v>
      </c>
      <c r="B119" s="3">
        <v>44488</v>
      </c>
      <c r="C119" s="1" t="s">
        <v>255</v>
      </c>
      <c r="D119" s="2">
        <v>-10.55</v>
      </c>
      <c r="E119" s="2">
        <f t="shared" si="2"/>
        <v>10316.560000000007</v>
      </c>
      <c r="F119" s="4" t="s">
        <v>78</v>
      </c>
      <c r="I119" s="5" t="s">
        <v>76</v>
      </c>
      <c r="J119" s="1" t="s">
        <v>266</v>
      </c>
      <c r="K119" s="1" t="s">
        <v>277</v>
      </c>
      <c r="L119" s="1" t="s">
        <v>129</v>
      </c>
    </row>
    <row r="120" spans="1:12" ht="45" x14ac:dyDescent="0.25">
      <c r="A120" s="1">
        <v>119</v>
      </c>
      <c r="B120" s="3">
        <v>44489</v>
      </c>
      <c r="C120" s="1" t="s">
        <v>256</v>
      </c>
      <c r="D120" s="2">
        <v>-52.99</v>
      </c>
      <c r="E120" s="2">
        <f t="shared" si="2"/>
        <v>10263.570000000007</v>
      </c>
      <c r="F120" s="4" t="s">
        <v>78</v>
      </c>
      <c r="I120" s="5" t="s">
        <v>75</v>
      </c>
      <c r="J120" s="1" t="s">
        <v>267</v>
      </c>
      <c r="K120" s="1" t="s">
        <v>276</v>
      </c>
      <c r="L120" s="1" t="s">
        <v>130</v>
      </c>
    </row>
    <row r="121" spans="1:12" ht="45" x14ac:dyDescent="0.25">
      <c r="A121" s="1">
        <v>120</v>
      </c>
      <c r="B121" s="3">
        <v>44490</v>
      </c>
      <c r="C121" s="1" t="s">
        <v>5</v>
      </c>
      <c r="D121" s="2">
        <v>1500</v>
      </c>
      <c r="E121" s="2">
        <f t="shared" si="2"/>
        <v>11763.570000000007</v>
      </c>
    </row>
    <row r="122" spans="1:12" ht="30" x14ac:dyDescent="0.25">
      <c r="A122" s="1">
        <v>121</v>
      </c>
      <c r="B122" s="3">
        <v>44494</v>
      </c>
      <c r="C122" s="1" t="s">
        <v>257</v>
      </c>
      <c r="D122" s="2">
        <v>-120</v>
      </c>
      <c r="E122" s="2">
        <f t="shared" si="2"/>
        <v>11643.570000000007</v>
      </c>
      <c r="F122" s="4" t="s">
        <v>78</v>
      </c>
      <c r="I122" s="5" t="s">
        <v>75</v>
      </c>
      <c r="J122" s="1" t="s">
        <v>268</v>
      </c>
      <c r="K122" s="1" t="s">
        <v>269</v>
      </c>
      <c r="L122" s="1" t="s">
        <v>270</v>
      </c>
    </row>
    <row r="123" spans="1:12" x14ac:dyDescent="0.25">
      <c r="A123" s="1">
        <v>122</v>
      </c>
      <c r="B123" s="3">
        <v>44501</v>
      </c>
      <c r="C123" s="1" t="s">
        <v>94</v>
      </c>
      <c r="D123" s="2">
        <v>-29.95</v>
      </c>
      <c r="E123" s="2">
        <f t="shared" si="2"/>
        <v>11613.620000000006</v>
      </c>
    </row>
    <row r="124" spans="1:12" ht="45" x14ac:dyDescent="0.25">
      <c r="A124" s="1">
        <v>123</v>
      </c>
      <c r="B124" s="3">
        <v>44504</v>
      </c>
      <c r="C124" s="1" t="s">
        <v>5</v>
      </c>
      <c r="D124" s="2">
        <v>1500</v>
      </c>
      <c r="E124" s="2">
        <f t="shared" si="2"/>
        <v>13113.620000000006</v>
      </c>
    </row>
    <row r="125" spans="1:12" ht="30" x14ac:dyDescent="0.25">
      <c r="A125" s="1">
        <v>124</v>
      </c>
      <c r="B125" s="3">
        <v>44508</v>
      </c>
      <c r="C125" s="1" t="s">
        <v>258</v>
      </c>
      <c r="D125" s="2">
        <v>-6050.14</v>
      </c>
      <c r="E125" s="2">
        <f t="shared" si="2"/>
        <v>7063.4800000000059</v>
      </c>
    </row>
    <row r="126" spans="1:12" ht="30" x14ac:dyDescent="0.25">
      <c r="A126" s="1">
        <v>125</v>
      </c>
      <c r="B126" s="3">
        <v>44508</v>
      </c>
      <c r="C126" s="1" t="s">
        <v>259</v>
      </c>
      <c r="D126" s="2">
        <v>-1938.87</v>
      </c>
      <c r="E126" s="2">
        <f t="shared" si="2"/>
        <v>5124.610000000006</v>
      </c>
    </row>
    <row r="127" spans="1:12" ht="30" x14ac:dyDescent="0.25">
      <c r="A127" s="1">
        <v>126</v>
      </c>
      <c r="B127" s="3">
        <v>44508</v>
      </c>
      <c r="C127" s="1" t="s">
        <v>260</v>
      </c>
      <c r="D127" s="2">
        <v>-4059.3</v>
      </c>
      <c r="E127" s="2">
        <f t="shared" si="2"/>
        <v>1065.3100000000059</v>
      </c>
    </row>
    <row r="128" spans="1:12" ht="30" x14ac:dyDescent="0.25">
      <c r="A128" s="1">
        <v>127</v>
      </c>
      <c r="B128" s="3">
        <v>44509</v>
      </c>
      <c r="C128" s="1" t="s">
        <v>281</v>
      </c>
      <c r="D128" s="2">
        <v>-1</v>
      </c>
      <c r="E128" s="2">
        <f t="shared" si="2"/>
        <v>1064.3100000000059</v>
      </c>
    </row>
    <row r="129" spans="1:12" ht="30" x14ac:dyDescent="0.25">
      <c r="A129" s="1">
        <v>128</v>
      </c>
      <c r="B129" s="3">
        <v>44509</v>
      </c>
      <c r="C129" s="1" t="s">
        <v>282</v>
      </c>
      <c r="D129" s="2">
        <v>-1</v>
      </c>
      <c r="E129" s="2">
        <f t="shared" si="2"/>
        <v>1063.3100000000059</v>
      </c>
    </row>
    <row r="130" spans="1:12" ht="30" x14ac:dyDescent="0.25">
      <c r="A130" s="1">
        <v>129</v>
      </c>
      <c r="B130" s="3">
        <v>44516</v>
      </c>
      <c r="C130" s="1" t="s">
        <v>283</v>
      </c>
      <c r="D130" s="2">
        <v>-125</v>
      </c>
      <c r="E130" s="2">
        <f t="shared" si="2"/>
        <v>938.31000000000586</v>
      </c>
      <c r="F130" s="4" t="s">
        <v>78</v>
      </c>
      <c r="I130" s="5" t="s">
        <v>75</v>
      </c>
      <c r="J130" s="1" t="s">
        <v>292</v>
      </c>
      <c r="K130" s="1" t="s">
        <v>294</v>
      </c>
      <c r="L130" s="1" t="s">
        <v>279</v>
      </c>
    </row>
    <row r="131" spans="1:12" ht="30" x14ac:dyDescent="0.25">
      <c r="A131" s="1">
        <v>130</v>
      </c>
      <c r="B131" s="3">
        <v>44519</v>
      </c>
      <c r="C131" s="1" t="s">
        <v>284</v>
      </c>
      <c r="D131" s="2">
        <v>-9.49</v>
      </c>
      <c r="E131" s="2">
        <f t="shared" si="2"/>
        <v>928.82000000000585</v>
      </c>
      <c r="F131" s="4" t="s">
        <v>78</v>
      </c>
      <c r="I131" s="5" t="s">
        <v>75</v>
      </c>
      <c r="J131" s="1" t="s">
        <v>291</v>
      </c>
      <c r="K131" s="1" t="s">
        <v>293</v>
      </c>
      <c r="L131" s="1" t="s">
        <v>129</v>
      </c>
    </row>
    <row r="132" spans="1:12" ht="45" x14ac:dyDescent="0.25">
      <c r="A132" s="1">
        <v>131</v>
      </c>
      <c r="B132" s="3">
        <v>44522</v>
      </c>
      <c r="C132" s="1" t="s">
        <v>285</v>
      </c>
      <c r="D132" s="2">
        <v>-47.69</v>
      </c>
      <c r="E132" s="2">
        <f t="shared" si="2"/>
        <v>881.13000000000579</v>
      </c>
      <c r="F132" s="4" t="s">
        <v>78</v>
      </c>
      <c r="I132" s="5" t="s">
        <v>288</v>
      </c>
      <c r="J132" s="1" t="s">
        <v>290</v>
      </c>
      <c r="K132" s="1" t="s">
        <v>295</v>
      </c>
      <c r="L132" s="1" t="s">
        <v>130</v>
      </c>
    </row>
    <row r="133" spans="1:12" ht="30" x14ac:dyDescent="0.25">
      <c r="A133" s="1">
        <v>132</v>
      </c>
      <c r="B133" s="3">
        <v>44522</v>
      </c>
      <c r="C133" s="1" t="s">
        <v>286</v>
      </c>
      <c r="D133" s="2">
        <v>-99.99</v>
      </c>
      <c r="E133" s="2">
        <f t="shared" si="2"/>
        <v>781.14000000000578</v>
      </c>
      <c r="F133" s="4" t="s">
        <v>80</v>
      </c>
      <c r="I133" s="5" t="s">
        <v>75</v>
      </c>
      <c r="J133" s="1" t="s">
        <v>289</v>
      </c>
      <c r="L133" s="1" t="s">
        <v>296</v>
      </c>
    </row>
    <row r="134" spans="1:12" ht="45" x14ac:dyDescent="0.25">
      <c r="A134" s="1">
        <v>133</v>
      </c>
      <c r="B134" s="3">
        <v>44523</v>
      </c>
      <c r="C134" s="1" t="s">
        <v>5</v>
      </c>
      <c r="D134" s="2">
        <v>1500</v>
      </c>
      <c r="E134" s="2">
        <f t="shared" si="2"/>
        <v>2281.1400000000058</v>
      </c>
    </row>
    <row r="135" spans="1:12" x14ac:dyDescent="0.25">
      <c r="A135" s="1">
        <v>134</v>
      </c>
      <c r="B135" s="3">
        <v>44531</v>
      </c>
      <c r="C135" s="1" t="s">
        <v>94</v>
      </c>
      <c r="D135" s="2">
        <v>-29.95</v>
      </c>
      <c r="E135" s="2">
        <f t="shared" si="2"/>
        <v>2251.190000000006</v>
      </c>
    </row>
    <row r="136" spans="1:12" ht="30" x14ac:dyDescent="0.25">
      <c r="A136" s="1">
        <v>135</v>
      </c>
      <c r="B136" s="3">
        <v>44538</v>
      </c>
      <c r="C136" s="1" t="s">
        <v>287</v>
      </c>
      <c r="D136" s="2">
        <v>500</v>
      </c>
      <c r="E136" s="2">
        <f t="shared" si="2"/>
        <v>2751.190000000006</v>
      </c>
    </row>
    <row r="137" spans="1:12" ht="45" x14ac:dyDescent="0.25">
      <c r="A137" s="1">
        <v>136</v>
      </c>
      <c r="B137" s="3">
        <v>44540</v>
      </c>
      <c r="C137" s="1" t="s">
        <v>14</v>
      </c>
      <c r="D137" s="2">
        <v>15000</v>
      </c>
      <c r="E137" s="2">
        <f t="shared" si="2"/>
        <v>17751.190000000006</v>
      </c>
    </row>
    <row r="138" spans="1:12" ht="30" x14ac:dyDescent="0.25">
      <c r="A138" s="1">
        <v>137</v>
      </c>
      <c r="B138" s="3">
        <v>44546</v>
      </c>
      <c r="C138" s="8" t="s">
        <v>301</v>
      </c>
      <c r="D138" s="2">
        <v>-750</v>
      </c>
      <c r="E138" s="2">
        <f t="shared" si="2"/>
        <v>17001.190000000006</v>
      </c>
      <c r="F138" s="4" t="s">
        <v>78</v>
      </c>
      <c r="I138" s="5" t="s">
        <v>75</v>
      </c>
      <c r="L138" s="1" t="s">
        <v>298</v>
      </c>
    </row>
    <row r="139" spans="1:12" ht="30" x14ac:dyDescent="0.25">
      <c r="A139" s="1">
        <v>138</v>
      </c>
      <c r="B139" s="3">
        <v>44547</v>
      </c>
      <c r="C139" s="8" t="s">
        <v>302</v>
      </c>
      <c r="D139" s="2">
        <v>-920</v>
      </c>
      <c r="E139" s="2">
        <f t="shared" si="2"/>
        <v>16081.190000000006</v>
      </c>
      <c r="F139" s="4" t="s">
        <v>79</v>
      </c>
      <c r="I139" s="5" t="s">
        <v>75</v>
      </c>
      <c r="L139" s="1" t="s">
        <v>297</v>
      </c>
    </row>
    <row r="140" spans="1:12" ht="30" x14ac:dyDescent="0.25">
      <c r="A140" s="1">
        <v>139</v>
      </c>
      <c r="B140" s="3">
        <v>44550</v>
      </c>
      <c r="C140" s="1" t="s">
        <v>303</v>
      </c>
      <c r="D140" s="2">
        <v>-287.88</v>
      </c>
      <c r="E140" s="2">
        <f t="shared" si="2"/>
        <v>15793.310000000007</v>
      </c>
    </row>
    <row r="141" spans="1:12" ht="30" x14ac:dyDescent="0.25">
      <c r="A141" s="1">
        <v>140</v>
      </c>
      <c r="B141" s="3">
        <v>44550</v>
      </c>
      <c r="C141" s="1" t="s">
        <v>303</v>
      </c>
      <c r="D141" s="2">
        <v>-99.99</v>
      </c>
      <c r="E141" s="2">
        <f t="shared" si="2"/>
        <v>15693.320000000007</v>
      </c>
    </row>
    <row r="142" spans="1:12" ht="30" x14ac:dyDescent="0.25">
      <c r="A142" s="1">
        <v>141</v>
      </c>
      <c r="B142" s="3">
        <v>44550</v>
      </c>
      <c r="C142" s="1" t="s">
        <v>303</v>
      </c>
      <c r="D142" s="2">
        <v>-755.88</v>
      </c>
      <c r="E142" s="2">
        <f t="shared" si="2"/>
        <v>14937.440000000008</v>
      </c>
    </row>
    <row r="143" spans="1:12" ht="30" x14ac:dyDescent="0.25">
      <c r="A143" s="1">
        <v>142</v>
      </c>
      <c r="B143" s="3">
        <v>44550</v>
      </c>
      <c r="C143" s="1" t="s">
        <v>304</v>
      </c>
      <c r="D143" s="2">
        <v>-9.49</v>
      </c>
      <c r="E143" s="2">
        <f t="shared" si="2"/>
        <v>14927.950000000008</v>
      </c>
    </row>
    <row r="144" spans="1:12" ht="30" x14ac:dyDescent="0.25">
      <c r="A144" s="1">
        <v>143</v>
      </c>
      <c r="B144" s="3">
        <v>44550</v>
      </c>
      <c r="C144" s="1" t="s">
        <v>305</v>
      </c>
      <c r="D144" s="2">
        <v>-47.69</v>
      </c>
      <c r="E144" s="2">
        <f t="shared" si="2"/>
        <v>14880.260000000007</v>
      </c>
    </row>
    <row r="145" spans="1:5" ht="45" x14ac:dyDescent="0.25">
      <c r="A145" s="1">
        <v>144</v>
      </c>
      <c r="B145" s="3">
        <v>44552</v>
      </c>
      <c r="C145" s="1" t="s">
        <v>5</v>
      </c>
      <c r="D145" s="2">
        <v>1889.95</v>
      </c>
      <c r="E145" s="2">
        <f t="shared" si="2"/>
        <v>16770.210000000006</v>
      </c>
    </row>
    <row r="146" spans="1:5" ht="30" x14ac:dyDescent="0.25">
      <c r="A146" s="1">
        <v>145</v>
      </c>
      <c r="B146" s="3">
        <v>44552</v>
      </c>
      <c r="C146" s="1" t="s">
        <v>306</v>
      </c>
      <c r="D146" s="2">
        <v>-5000</v>
      </c>
      <c r="E146" s="2">
        <f t="shared" si="2"/>
        <v>11770.210000000006</v>
      </c>
    </row>
    <row r="147" spans="1:5" ht="30" x14ac:dyDescent="0.25">
      <c r="A147" s="1">
        <v>146</v>
      </c>
      <c r="B147" s="3">
        <v>44552</v>
      </c>
      <c r="C147" s="1" t="s">
        <v>307</v>
      </c>
      <c r="D147" s="2">
        <v>-5000</v>
      </c>
      <c r="E147" s="2">
        <f t="shared" si="2"/>
        <v>6770.2100000000064</v>
      </c>
    </row>
    <row r="148" spans="1:5" ht="30" x14ac:dyDescent="0.25">
      <c r="A148" s="1">
        <v>147</v>
      </c>
      <c r="B148" s="3">
        <v>44552</v>
      </c>
      <c r="C148" s="1" t="s">
        <v>308</v>
      </c>
      <c r="D148" s="2">
        <v>-5000</v>
      </c>
      <c r="E148" s="2">
        <f t="shared" si="2"/>
        <v>1770.2100000000064</v>
      </c>
    </row>
    <row r="149" spans="1:5" ht="45" x14ac:dyDescent="0.25">
      <c r="A149" s="1">
        <v>148</v>
      </c>
      <c r="B149" s="3">
        <v>44553</v>
      </c>
      <c r="C149" s="1" t="s">
        <v>5</v>
      </c>
      <c r="D149" s="2">
        <v>1547.69</v>
      </c>
      <c r="E149" s="2">
        <f t="shared" si="2"/>
        <v>3317.9000000000065</v>
      </c>
    </row>
    <row r="150" spans="1:5" ht="30" x14ac:dyDescent="0.25">
      <c r="A150" s="1">
        <v>149</v>
      </c>
      <c r="B150" s="3">
        <v>44553</v>
      </c>
      <c r="C150" s="1" t="s">
        <v>309</v>
      </c>
      <c r="D150" s="2">
        <v>755.88</v>
      </c>
      <c r="E150" s="2">
        <f t="shared" si="2"/>
        <v>4073.7800000000066</v>
      </c>
    </row>
    <row r="151" spans="1:5" ht="30" x14ac:dyDescent="0.25">
      <c r="A151" s="1">
        <v>150</v>
      </c>
      <c r="B151" s="3">
        <v>44553</v>
      </c>
      <c r="C151" s="1" t="s">
        <v>310</v>
      </c>
      <c r="D151" s="2">
        <v>-16</v>
      </c>
      <c r="E151" s="2">
        <f t="shared" si="2"/>
        <v>4057.7800000000066</v>
      </c>
    </row>
    <row r="152" spans="1:5" ht="30" x14ac:dyDescent="0.25">
      <c r="A152" s="1">
        <v>151</v>
      </c>
      <c r="B152" s="3">
        <v>44553</v>
      </c>
      <c r="C152" s="1" t="s">
        <v>311</v>
      </c>
      <c r="D152" s="2">
        <v>-1</v>
      </c>
      <c r="E152" s="2">
        <f t="shared" si="2"/>
        <v>4056.7800000000066</v>
      </c>
    </row>
    <row r="153" spans="1:5" ht="30" x14ac:dyDescent="0.25">
      <c r="A153" s="1">
        <v>152</v>
      </c>
      <c r="B153" s="3">
        <v>44553</v>
      </c>
      <c r="C153" s="1" t="s">
        <v>312</v>
      </c>
      <c r="D153" s="2">
        <v>-1</v>
      </c>
      <c r="E153" s="2">
        <f t="shared" si="2"/>
        <v>4055.7800000000066</v>
      </c>
    </row>
    <row r="154" spans="1:5" ht="30" x14ac:dyDescent="0.25">
      <c r="A154" s="1">
        <v>153</v>
      </c>
      <c r="B154" s="3">
        <v>44560</v>
      </c>
      <c r="C154" s="1" t="s">
        <v>313</v>
      </c>
      <c r="D154" s="2">
        <v>-700</v>
      </c>
      <c r="E154" s="2">
        <f t="shared" si="2"/>
        <v>3355.7800000000066</v>
      </c>
    </row>
    <row r="155" spans="1:5" ht="30" x14ac:dyDescent="0.25">
      <c r="A155" s="1">
        <v>154</v>
      </c>
      <c r="B155" s="3">
        <v>44560</v>
      </c>
      <c r="C155" s="1" t="s">
        <v>314</v>
      </c>
      <c r="D155" s="2">
        <v>-700</v>
      </c>
      <c r="E155" s="2">
        <f t="shared" si="2"/>
        <v>2655.7800000000066</v>
      </c>
    </row>
    <row r="156" spans="1:5" ht="30" x14ac:dyDescent="0.25">
      <c r="A156" s="1">
        <v>155</v>
      </c>
      <c r="B156" s="3">
        <v>44560</v>
      </c>
      <c r="C156" s="1" t="s">
        <v>315</v>
      </c>
      <c r="D156" s="2">
        <v>-700</v>
      </c>
      <c r="E156" s="2">
        <f t="shared" si="2"/>
        <v>1955.7800000000066</v>
      </c>
    </row>
    <row r="157" spans="1:5" ht="30" x14ac:dyDescent="0.25">
      <c r="A157" s="1">
        <v>156</v>
      </c>
      <c r="B157" s="3">
        <v>44560</v>
      </c>
      <c r="C157" s="1" t="s">
        <v>316</v>
      </c>
      <c r="D157" s="2">
        <v>-1277.07</v>
      </c>
      <c r="E157" s="2">
        <f t="shared" si="2"/>
        <v>678.71000000000663</v>
      </c>
    </row>
    <row r="158" spans="1:5" ht="30" x14ac:dyDescent="0.25">
      <c r="A158" s="1">
        <v>157</v>
      </c>
      <c r="B158" s="3">
        <v>44561</v>
      </c>
      <c r="C158" s="1" t="s">
        <v>317</v>
      </c>
      <c r="D158" s="2">
        <v>-5</v>
      </c>
      <c r="E158" s="2">
        <f t="shared" si="2"/>
        <v>673.71000000000663</v>
      </c>
    </row>
    <row r="159" spans="1:5" ht="30" x14ac:dyDescent="0.25">
      <c r="A159" s="1">
        <v>158</v>
      </c>
      <c r="B159" s="3">
        <v>44561</v>
      </c>
      <c r="C159" s="1" t="s">
        <v>318</v>
      </c>
      <c r="D159" s="2">
        <v>-5</v>
      </c>
      <c r="E159" s="2">
        <f t="shared" si="2"/>
        <v>668.71000000000663</v>
      </c>
    </row>
    <row r="160" spans="1:5" ht="30" x14ac:dyDescent="0.25">
      <c r="A160" s="1">
        <v>159</v>
      </c>
      <c r="B160" s="3">
        <v>44561</v>
      </c>
      <c r="C160" s="1" t="s">
        <v>319</v>
      </c>
      <c r="D160" s="2">
        <v>-5</v>
      </c>
      <c r="E160" s="2">
        <f t="shared" si="2"/>
        <v>663.71000000000663</v>
      </c>
    </row>
    <row r="161" spans="1:5" ht="30" x14ac:dyDescent="0.25">
      <c r="A161" s="1">
        <v>160</v>
      </c>
      <c r="B161" s="3">
        <v>44564</v>
      </c>
      <c r="C161" s="1" t="s">
        <v>320</v>
      </c>
      <c r="D161" s="2">
        <v>-11.38</v>
      </c>
      <c r="E161" s="2">
        <f t="shared" si="2"/>
        <v>652.33000000000663</v>
      </c>
    </row>
    <row r="162" spans="1:5" x14ac:dyDescent="0.25">
      <c r="A162" s="1">
        <v>161</v>
      </c>
      <c r="B162" s="3">
        <v>44564</v>
      </c>
      <c r="C162" s="1" t="s">
        <v>94</v>
      </c>
      <c r="D162" s="2">
        <v>-29.95</v>
      </c>
      <c r="E162" s="2">
        <f t="shared" ref="E162:E225" si="3">E161+D162</f>
        <v>622.38000000000659</v>
      </c>
    </row>
    <row r="163" spans="1:5" ht="45" x14ac:dyDescent="0.25">
      <c r="A163" s="1">
        <v>162</v>
      </c>
      <c r="B163" s="3">
        <v>44564</v>
      </c>
      <c r="C163" s="1" t="s">
        <v>321</v>
      </c>
      <c r="D163" s="2">
        <v>-0.34</v>
      </c>
      <c r="E163" s="2">
        <f t="shared" si="3"/>
        <v>622.04000000000656</v>
      </c>
    </row>
    <row r="164" spans="1:5" ht="30" x14ac:dyDescent="0.25">
      <c r="A164" s="1">
        <v>163</v>
      </c>
      <c r="B164" s="3">
        <v>44580</v>
      </c>
      <c r="C164" s="1" t="s">
        <v>19</v>
      </c>
      <c r="D164" s="2">
        <v>-9.49</v>
      </c>
      <c r="E164" s="2">
        <f t="shared" si="3"/>
        <v>612.55000000000655</v>
      </c>
    </row>
    <row r="165" spans="1:5" ht="30" x14ac:dyDescent="0.25">
      <c r="A165" s="1">
        <v>164</v>
      </c>
      <c r="B165" s="3">
        <v>44581</v>
      </c>
      <c r="C165" s="1" t="s">
        <v>20</v>
      </c>
      <c r="D165" s="2">
        <v>-47.69</v>
      </c>
      <c r="E165" s="2">
        <f t="shared" si="3"/>
        <v>564.86000000000649</v>
      </c>
    </row>
    <row r="166" spans="1:5" ht="45" x14ac:dyDescent="0.25">
      <c r="A166" s="1">
        <v>165</v>
      </c>
      <c r="B166" s="3">
        <v>44585</v>
      </c>
      <c r="C166" s="1" t="s">
        <v>5</v>
      </c>
      <c r="D166" s="2">
        <v>1500</v>
      </c>
      <c r="E166" s="2">
        <f t="shared" si="3"/>
        <v>2064.8600000000065</v>
      </c>
    </row>
    <row r="167" spans="1:5" ht="30" x14ac:dyDescent="0.25">
      <c r="A167" s="1">
        <v>166</v>
      </c>
      <c r="B167" s="3">
        <v>44585</v>
      </c>
      <c r="C167" s="1" t="s">
        <v>322</v>
      </c>
      <c r="D167" s="2">
        <v>-24</v>
      </c>
      <c r="E167" s="2">
        <f t="shared" si="3"/>
        <v>2040.8600000000065</v>
      </c>
    </row>
    <row r="168" spans="1:5" ht="30" x14ac:dyDescent="0.25">
      <c r="A168" s="1">
        <v>167</v>
      </c>
      <c r="B168" s="3">
        <v>44585</v>
      </c>
      <c r="C168" s="1" t="s">
        <v>23</v>
      </c>
      <c r="D168" s="2">
        <v>-49</v>
      </c>
      <c r="E168" s="2">
        <f t="shared" si="3"/>
        <v>1991.8600000000065</v>
      </c>
    </row>
    <row r="169" spans="1:5" ht="30" x14ac:dyDescent="0.25">
      <c r="A169" s="1">
        <v>168</v>
      </c>
      <c r="B169" s="3">
        <v>44585</v>
      </c>
      <c r="C169" s="1" t="s">
        <v>323</v>
      </c>
      <c r="D169" s="2">
        <v>-0.72</v>
      </c>
      <c r="E169" s="2">
        <f t="shared" si="3"/>
        <v>1991.1400000000065</v>
      </c>
    </row>
    <row r="170" spans="1:5" ht="30" x14ac:dyDescent="0.25">
      <c r="A170" s="1">
        <v>169</v>
      </c>
      <c r="B170" s="3">
        <v>44586</v>
      </c>
      <c r="C170" s="1" t="s">
        <v>324</v>
      </c>
      <c r="D170" s="2">
        <v>-23.2</v>
      </c>
      <c r="E170" s="2">
        <f t="shared" si="3"/>
        <v>1967.9400000000064</v>
      </c>
    </row>
    <row r="171" spans="1:5" ht="30" x14ac:dyDescent="0.25">
      <c r="A171" s="1">
        <v>170</v>
      </c>
      <c r="B171" s="3">
        <v>44586</v>
      </c>
      <c r="C171" s="1" t="s">
        <v>325</v>
      </c>
      <c r="D171" s="2">
        <v>-45</v>
      </c>
      <c r="E171" s="2">
        <f t="shared" si="3"/>
        <v>1922.9400000000064</v>
      </c>
    </row>
    <row r="172" spans="1:5" ht="45" x14ac:dyDescent="0.25">
      <c r="A172" s="1">
        <v>171</v>
      </c>
      <c r="B172" s="3">
        <v>44586</v>
      </c>
      <c r="C172" s="1" t="s">
        <v>326</v>
      </c>
      <c r="D172" s="2">
        <v>-1.35</v>
      </c>
      <c r="E172" s="2">
        <f t="shared" si="3"/>
        <v>1921.5900000000065</v>
      </c>
    </row>
    <row r="173" spans="1:5" ht="45" x14ac:dyDescent="0.25">
      <c r="A173" s="1">
        <v>172</v>
      </c>
      <c r="B173" s="3">
        <v>44586</v>
      </c>
      <c r="C173" s="1" t="s">
        <v>327</v>
      </c>
      <c r="D173" s="2">
        <v>-0.7</v>
      </c>
      <c r="E173" s="2">
        <f t="shared" si="3"/>
        <v>1920.8900000000065</v>
      </c>
    </row>
    <row r="174" spans="1:5" ht="30" x14ac:dyDescent="0.25">
      <c r="A174" s="1">
        <v>173</v>
      </c>
      <c r="B174" s="3">
        <v>44587</v>
      </c>
      <c r="C174" s="1" t="s">
        <v>328</v>
      </c>
      <c r="D174" s="2">
        <v>-6.99</v>
      </c>
      <c r="E174" s="2">
        <f t="shared" si="3"/>
        <v>1913.9000000000065</v>
      </c>
    </row>
    <row r="175" spans="1:5" ht="45" x14ac:dyDescent="0.25">
      <c r="A175" s="1">
        <v>174</v>
      </c>
      <c r="B175" s="3">
        <v>44587</v>
      </c>
      <c r="C175" s="1" t="s">
        <v>329</v>
      </c>
      <c r="D175" s="2">
        <v>-0.21</v>
      </c>
      <c r="E175" s="2">
        <f t="shared" si="3"/>
        <v>1913.6900000000064</v>
      </c>
    </row>
    <row r="176" spans="1:5" x14ac:dyDescent="0.25">
      <c r="A176" s="1">
        <v>175</v>
      </c>
      <c r="B176" s="3">
        <v>44593</v>
      </c>
      <c r="C176" s="1" t="s">
        <v>94</v>
      </c>
      <c r="D176" s="2">
        <v>-29.95</v>
      </c>
      <c r="E176" s="2">
        <f t="shared" si="3"/>
        <v>1883.7400000000064</v>
      </c>
    </row>
    <row r="177" spans="1:5" ht="30" x14ac:dyDescent="0.25">
      <c r="A177" s="1">
        <v>176</v>
      </c>
      <c r="B177" s="3">
        <v>44599</v>
      </c>
      <c r="C177" s="1" t="s">
        <v>330</v>
      </c>
      <c r="D177" s="2">
        <v>-37.18</v>
      </c>
      <c r="E177" s="2">
        <f t="shared" si="3"/>
        <v>1846.5600000000063</v>
      </c>
    </row>
    <row r="178" spans="1:5" ht="30" x14ac:dyDescent="0.25">
      <c r="A178" s="1">
        <v>177</v>
      </c>
      <c r="B178" s="3">
        <v>44606</v>
      </c>
      <c r="C178" s="1" t="s">
        <v>331</v>
      </c>
      <c r="D178" s="2">
        <v>-850</v>
      </c>
      <c r="E178" s="2">
        <f t="shared" si="3"/>
        <v>996.56000000000631</v>
      </c>
    </row>
    <row r="179" spans="1:5" ht="45" x14ac:dyDescent="0.25">
      <c r="A179" s="1">
        <v>178</v>
      </c>
      <c r="B179" s="3">
        <v>44610</v>
      </c>
      <c r="C179" s="1" t="s">
        <v>5</v>
      </c>
      <c r="D179" s="2">
        <v>1500</v>
      </c>
      <c r="E179" s="2">
        <f t="shared" si="3"/>
        <v>2496.5600000000063</v>
      </c>
    </row>
    <row r="180" spans="1:5" ht="30" x14ac:dyDescent="0.25">
      <c r="A180" s="1">
        <v>179</v>
      </c>
      <c r="B180" s="3">
        <v>44614</v>
      </c>
      <c r="C180" s="1" t="s">
        <v>38</v>
      </c>
      <c r="D180" s="2">
        <v>-11.62</v>
      </c>
      <c r="E180" s="2">
        <f t="shared" si="3"/>
        <v>2484.9400000000064</v>
      </c>
    </row>
    <row r="181" spans="1:5" ht="30" x14ac:dyDescent="0.25">
      <c r="A181" s="1">
        <v>180</v>
      </c>
      <c r="B181" s="3">
        <v>44614</v>
      </c>
      <c r="C181" s="1" t="s">
        <v>39</v>
      </c>
      <c r="D181" s="2">
        <v>-59</v>
      </c>
      <c r="E181" s="2">
        <f t="shared" si="3"/>
        <v>2425.9400000000064</v>
      </c>
    </row>
    <row r="182" spans="1:5" x14ac:dyDescent="0.25">
      <c r="A182" s="1">
        <v>181</v>
      </c>
      <c r="B182" s="3">
        <v>44621</v>
      </c>
      <c r="C182" s="1" t="s">
        <v>94</v>
      </c>
      <c r="D182" s="2">
        <v>-29.95</v>
      </c>
      <c r="E182" s="2">
        <f t="shared" si="3"/>
        <v>2395.9900000000066</v>
      </c>
    </row>
    <row r="183" spans="1:5" ht="30" x14ac:dyDescent="0.25">
      <c r="A183" s="1">
        <v>182</v>
      </c>
      <c r="B183" s="3">
        <v>44635</v>
      </c>
      <c r="C183" s="1" t="s">
        <v>332</v>
      </c>
      <c r="D183" s="2">
        <v>-19.190000000000001</v>
      </c>
      <c r="E183" s="2">
        <f t="shared" si="3"/>
        <v>2376.8000000000065</v>
      </c>
    </row>
    <row r="184" spans="1:5" ht="30" x14ac:dyDescent="0.25">
      <c r="A184" s="1">
        <v>183</v>
      </c>
      <c r="B184" s="3">
        <v>44635</v>
      </c>
      <c r="C184" s="1" t="s">
        <v>332</v>
      </c>
      <c r="D184" s="2">
        <v>-30.12</v>
      </c>
      <c r="E184" s="2">
        <f t="shared" si="3"/>
        <v>2346.6800000000067</v>
      </c>
    </row>
    <row r="185" spans="1:5" ht="30" x14ac:dyDescent="0.25">
      <c r="A185" s="1">
        <v>184</v>
      </c>
      <c r="B185" s="3">
        <v>44635</v>
      </c>
      <c r="C185" s="1" t="s">
        <v>333</v>
      </c>
      <c r="D185" s="2">
        <v>-66.66</v>
      </c>
      <c r="E185" s="2">
        <f t="shared" si="3"/>
        <v>2280.0200000000068</v>
      </c>
    </row>
    <row r="186" spans="1:5" ht="30" x14ac:dyDescent="0.25">
      <c r="A186" s="1">
        <v>185</v>
      </c>
      <c r="B186" s="3">
        <v>44635</v>
      </c>
      <c r="C186" s="1" t="s">
        <v>334</v>
      </c>
      <c r="D186" s="2">
        <v>-74.099999999999994</v>
      </c>
      <c r="E186" s="2">
        <f t="shared" si="3"/>
        <v>2205.9200000000069</v>
      </c>
    </row>
    <row r="187" spans="1:5" ht="30" x14ac:dyDescent="0.25">
      <c r="A187" s="1">
        <v>186</v>
      </c>
      <c r="B187" s="3">
        <v>44636</v>
      </c>
      <c r="C187" s="1" t="s">
        <v>335</v>
      </c>
      <c r="D187" s="2">
        <v>-199</v>
      </c>
      <c r="E187" s="2">
        <f t="shared" si="3"/>
        <v>2006.9200000000069</v>
      </c>
    </row>
    <row r="188" spans="1:5" ht="30" x14ac:dyDescent="0.25">
      <c r="A188" s="1">
        <v>187</v>
      </c>
      <c r="B188" s="3">
        <v>44636</v>
      </c>
      <c r="C188" s="1" t="s">
        <v>336</v>
      </c>
      <c r="D188" s="2">
        <v>-99</v>
      </c>
      <c r="E188" s="2">
        <f t="shared" si="3"/>
        <v>1907.9200000000069</v>
      </c>
    </row>
    <row r="189" spans="1:5" ht="30" x14ac:dyDescent="0.25">
      <c r="A189" s="1">
        <v>188</v>
      </c>
      <c r="B189" s="3">
        <v>44636</v>
      </c>
      <c r="C189" s="1" t="s">
        <v>337</v>
      </c>
      <c r="D189" s="2">
        <v>-1</v>
      </c>
      <c r="E189" s="2">
        <f t="shared" si="3"/>
        <v>1906.9200000000069</v>
      </c>
    </row>
    <row r="190" spans="1:5" ht="45" x14ac:dyDescent="0.25">
      <c r="A190" s="1">
        <v>189</v>
      </c>
      <c r="B190" s="3">
        <v>44637</v>
      </c>
      <c r="C190" s="1" t="s">
        <v>5</v>
      </c>
      <c r="D190" s="2">
        <v>3850</v>
      </c>
      <c r="E190" s="2">
        <f t="shared" si="3"/>
        <v>5756.9200000000073</v>
      </c>
    </row>
    <row r="191" spans="1:5" ht="30" x14ac:dyDescent="0.25">
      <c r="A191" s="1">
        <v>190</v>
      </c>
      <c r="B191" s="3">
        <v>44638</v>
      </c>
      <c r="C191" s="1" t="s">
        <v>338</v>
      </c>
      <c r="D191" s="2">
        <v>-50</v>
      </c>
      <c r="E191" s="2">
        <f t="shared" si="3"/>
        <v>5706.9200000000073</v>
      </c>
    </row>
    <row r="192" spans="1:5" ht="30" x14ac:dyDescent="0.25">
      <c r="A192" s="1">
        <v>191</v>
      </c>
      <c r="B192" s="3">
        <v>44638</v>
      </c>
      <c r="C192" s="1" t="s">
        <v>338</v>
      </c>
      <c r="D192" s="2">
        <v>-100</v>
      </c>
      <c r="E192" s="2">
        <f t="shared" si="3"/>
        <v>5606.9200000000073</v>
      </c>
    </row>
    <row r="193" spans="1:5" ht="30" x14ac:dyDescent="0.25">
      <c r="A193" s="1">
        <v>192</v>
      </c>
      <c r="B193" s="3">
        <v>44638</v>
      </c>
      <c r="C193" s="1" t="s">
        <v>339</v>
      </c>
      <c r="D193" s="2">
        <v>-29.63</v>
      </c>
      <c r="E193" s="2">
        <f t="shared" si="3"/>
        <v>5577.2900000000072</v>
      </c>
    </row>
    <row r="194" spans="1:5" ht="30" x14ac:dyDescent="0.25">
      <c r="A194" s="1">
        <v>193</v>
      </c>
      <c r="B194" s="3">
        <v>44641</v>
      </c>
      <c r="C194" s="1" t="s">
        <v>43</v>
      </c>
      <c r="D194" s="2">
        <v>-11.62</v>
      </c>
      <c r="E194" s="2">
        <f t="shared" si="3"/>
        <v>5565.6700000000073</v>
      </c>
    </row>
    <row r="195" spans="1:5" ht="30" x14ac:dyDescent="0.25">
      <c r="A195" s="1">
        <v>194</v>
      </c>
      <c r="B195" s="3">
        <v>44641</v>
      </c>
      <c r="C195" s="1" t="s">
        <v>44</v>
      </c>
      <c r="D195" s="2">
        <v>-59</v>
      </c>
      <c r="E195" s="2">
        <f t="shared" si="3"/>
        <v>5506.6700000000073</v>
      </c>
    </row>
    <row r="196" spans="1:5" ht="30" x14ac:dyDescent="0.25">
      <c r="A196" s="1">
        <v>195</v>
      </c>
      <c r="B196" s="3">
        <v>44643</v>
      </c>
      <c r="C196" s="1" t="s">
        <v>340</v>
      </c>
      <c r="D196" s="2">
        <v>-96.55</v>
      </c>
      <c r="E196" s="2">
        <f t="shared" si="3"/>
        <v>5410.1200000000072</v>
      </c>
    </row>
    <row r="197" spans="1:5" ht="30" x14ac:dyDescent="0.25">
      <c r="A197" s="1">
        <v>196</v>
      </c>
      <c r="B197" s="3">
        <v>44644</v>
      </c>
      <c r="C197" s="1" t="s">
        <v>341</v>
      </c>
      <c r="D197" s="2">
        <v>-25</v>
      </c>
      <c r="E197" s="2">
        <f t="shared" si="3"/>
        <v>5385.1200000000072</v>
      </c>
    </row>
    <row r="198" spans="1:5" ht="30" x14ac:dyDescent="0.25">
      <c r="A198" s="1">
        <v>197</v>
      </c>
      <c r="B198" s="3">
        <v>44644</v>
      </c>
      <c r="C198" s="1" t="s">
        <v>342</v>
      </c>
      <c r="D198" s="2">
        <v>-1</v>
      </c>
      <c r="E198" s="2">
        <f t="shared" si="3"/>
        <v>5384.1200000000072</v>
      </c>
    </row>
    <row r="199" spans="1:5" ht="30" x14ac:dyDescent="0.25">
      <c r="A199" s="1">
        <v>198</v>
      </c>
      <c r="B199" s="3">
        <v>44649</v>
      </c>
      <c r="C199" s="1" t="s">
        <v>343</v>
      </c>
      <c r="D199" s="2">
        <v>-575</v>
      </c>
      <c r="E199" s="2">
        <f t="shared" si="3"/>
        <v>4809.1200000000072</v>
      </c>
    </row>
    <row r="200" spans="1:5" ht="30" x14ac:dyDescent="0.25">
      <c r="A200" s="1">
        <v>199</v>
      </c>
      <c r="B200" s="3">
        <v>44651</v>
      </c>
      <c r="C200" s="1" t="s">
        <v>344</v>
      </c>
      <c r="D200" s="2">
        <v>-750</v>
      </c>
      <c r="E200" s="2">
        <f t="shared" si="3"/>
        <v>4059.1200000000072</v>
      </c>
    </row>
    <row r="201" spans="1:5" x14ac:dyDescent="0.25">
      <c r="A201" s="1">
        <v>200</v>
      </c>
      <c r="B201" s="3">
        <v>44652</v>
      </c>
      <c r="C201" s="1" t="s">
        <v>94</v>
      </c>
      <c r="D201" s="2">
        <v>-29.95</v>
      </c>
      <c r="E201" s="2">
        <f t="shared" si="3"/>
        <v>4029.1700000000073</v>
      </c>
    </row>
    <row r="202" spans="1:5" ht="30" x14ac:dyDescent="0.25">
      <c r="A202" s="1">
        <v>201</v>
      </c>
      <c r="B202" s="3">
        <v>44659</v>
      </c>
      <c r="C202" s="1" t="s">
        <v>345</v>
      </c>
      <c r="D202" s="2">
        <v>-149</v>
      </c>
      <c r="E202" s="2">
        <f t="shared" si="3"/>
        <v>3880.1700000000073</v>
      </c>
    </row>
    <row r="203" spans="1:5" ht="30" x14ac:dyDescent="0.25">
      <c r="A203" s="1">
        <v>202</v>
      </c>
      <c r="B203" s="3">
        <v>44664</v>
      </c>
      <c r="C203" s="1" t="s">
        <v>346</v>
      </c>
      <c r="D203" s="2">
        <v>-149</v>
      </c>
      <c r="E203" s="2">
        <f t="shared" si="3"/>
        <v>3731.1700000000073</v>
      </c>
    </row>
    <row r="204" spans="1:5" ht="30" x14ac:dyDescent="0.25">
      <c r="A204" s="1">
        <v>203</v>
      </c>
      <c r="B204" s="3">
        <v>44665</v>
      </c>
      <c r="C204" s="1" t="s">
        <v>347</v>
      </c>
      <c r="D204" s="2">
        <v>-17.989999999999998</v>
      </c>
      <c r="E204" s="2">
        <f t="shared" si="3"/>
        <v>3713.1800000000076</v>
      </c>
    </row>
    <row r="205" spans="1:5" ht="30" x14ac:dyDescent="0.25">
      <c r="A205" s="1">
        <v>204</v>
      </c>
      <c r="B205" s="3">
        <v>44670</v>
      </c>
      <c r="C205" s="1" t="s">
        <v>147</v>
      </c>
      <c r="D205" s="2">
        <v>-11.62</v>
      </c>
      <c r="E205" s="2">
        <f t="shared" si="3"/>
        <v>3701.5600000000077</v>
      </c>
    </row>
    <row r="206" spans="1:5" ht="45" x14ac:dyDescent="0.25">
      <c r="A206" s="1">
        <v>205</v>
      </c>
      <c r="B206" s="3">
        <v>44671</v>
      </c>
      <c r="C206" s="1" t="s">
        <v>5</v>
      </c>
      <c r="D206" s="2">
        <v>3557.1</v>
      </c>
      <c r="E206" s="2">
        <f t="shared" si="3"/>
        <v>7258.6600000000071</v>
      </c>
    </row>
    <row r="207" spans="1:5" ht="30" x14ac:dyDescent="0.25">
      <c r="A207" s="1">
        <v>206</v>
      </c>
      <c r="B207" s="3">
        <v>44671</v>
      </c>
      <c r="C207" s="1" t="s">
        <v>148</v>
      </c>
      <c r="D207" s="2">
        <v>-59</v>
      </c>
      <c r="E207" s="2">
        <f t="shared" si="3"/>
        <v>7199.6600000000071</v>
      </c>
    </row>
    <row r="208" spans="1:5" ht="30" x14ac:dyDescent="0.25">
      <c r="A208" s="1">
        <v>207</v>
      </c>
      <c r="B208" s="3">
        <v>44673</v>
      </c>
      <c r="C208" s="1" t="s">
        <v>348</v>
      </c>
      <c r="D208" s="2">
        <v>-2000</v>
      </c>
      <c r="E208" s="2">
        <f t="shared" si="3"/>
        <v>5199.6600000000071</v>
      </c>
    </row>
    <row r="209" spans="1:5" ht="30" x14ac:dyDescent="0.25">
      <c r="A209" s="1">
        <v>208</v>
      </c>
      <c r="B209" s="3">
        <v>44673</v>
      </c>
      <c r="C209" s="1" t="s">
        <v>349</v>
      </c>
      <c r="D209" s="2">
        <v>-2000</v>
      </c>
      <c r="E209" s="2">
        <f t="shared" si="3"/>
        <v>3199.6600000000071</v>
      </c>
    </row>
    <row r="210" spans="1:5" ht="30" x14ac:dyDescent="0.25">
      <c r="A210" s="1">
        <v>209</v>
      </c>
      <c r="B210" s="3">
        <v>44673</v>
      </c>
      <c r="C210" s="1" t="s">
        <v>350</v>
      </c>
      <c r="D210" s="2">
        <v>-2000</v>
      </c>
      <c r="E210" s="2">
        <f t="shared" si="3"/>
        <v>1199.6600000000071</v>
      </c>
    </row>
    <row r="211" spans="1:5" ht="30" x14ac:dyDescent="0.25">
      <c r="A211" s="1">
        <v>210</v>
      </c>
      <c r="B211" s="3">
        <v>44676</v>
      </c>
      <c r="C211" s="1" t="s">
        <v>351</v>
      </c>
      <c r="D211" s="2">
        <v>-1</v>
      </c>
      <c r="E211" s="2">
        <f t="shared" si="3"/>
        <v>1198.6600000000071</v>
      </c>
    </row>
    <row r="212" spans="1:5" ht="30" x14ac:dyDescent="0.25">
      <c r="A212" s="1">
        <v>211</v>
      </c>
      <c r="B212" s="3">
        <v>44676</v>
      </c>
      <c r="C212" s="1" t="s">
        <v>352</v>
      </c>
      <c r="D212" s="2">
        <v>-1</v>
      </c>
      <c r="E212" s="2">
        <f t="shared" si="3"/>
        <v>1197.6600000000071</v>
      </c>
    </row>
    <row r="213" spans="1:5" x14ac:dyDescent="0.25">
      <c r="A213" s="1">
        <v>212</v>
      </c>
      <c r="B213" s="3">
        <v>44683</v>
      </c>
      <c r="C213" s="1" t="s">
        <v>94</v>
      </c>
      <c r="D213" s="2">
        <v>-29.95</v>
      </c>
      <c r="E213" s="2">
        <f t="shared" si="3"/>
        <v>1167.7100000000071</v>
      </c>
    </row>
    <row r="214" spans="1:5" ht="30" x14ac:dyDescent="0.25">
      <c r="A214" s="1">
        <v>213</v>
      </c>
      <c r="B214" s="3">
        <v>44697</v>
      </c>
      <c r="C214" s="1" t="s">
        <v>353</v>
      </c>
      <c r="D214" s="2">
        <v>-17.989999999999998</v>
      </c>
      <c r="E214" s="2">
        <f t="shared" si="3"/>
        <v>1149.7200000000071</v>
      </c>
    </row>
    <row r="215" spans="1:5" ht="30" x14ac:dyDescent="0.25">
      <c r="A215" s="1">
        <v>214</v>
      </c>
      <c r="B215" s="3">
        <v>44700</v>
      </c>
      <c r="C215" s="1" t="s">
        <v>156</v>
      </c>
      <c r="D215" s="2">
        <v>-11.62</v>
      </c>
      <c r="E215" s="2">
        <f t="shared" si="3"/>
        <v>1138.1000000000072</v>
      </c>
    </row>
    <row r="216" spans="1:5" ht="30" x14ac:dyDescent="0.25">
      <c r="A216" s="1">
        <v>215</v>
      </c>
      <c r="B216" s="3">
        <v>44701</v>
      </c>
      <c r="C216" s="1" t="s">
        <v>157</v>
      </c>
      <c r="D216" s="2">
        <v>-59</v>
      </c>
      <c r="E216" s="2">
        <f t="shared" si="3"/>
        <v>1079.1000000000072</v>
      </c>
    </row>
    <row r="217" spans="1:5" x14ac:dyDescent="0.25">
      <c r="A217" s="1">
        <v>216</v>
      </c>
      <c r="B217" s="3">
        <v>44713</v>
      </c>
      <c r="C217" s="1" t="s">
        <v>94</v>
      </c>
      <c r="D217" s="2">
        <v>-29.95</v>
      </c>
      <c r="E217" s="2">
        <f t="shared" si="3"/>
        <v>1049.1500000000071</v>
      </c>
    </row>
    <row r="218" spans="1:5" ht="30" x14ac:dyDescent="0.25">
      <c r="A218" s="1">
        <v>217</v>
      </c>
      <c r="B218" s="3">
        <v>44718</v>
      </c>
      <c r="C218" s="1" t="s">
        <v>170</v>
      </c>
      <c r="D218" s="2">
        <v>-239.88</v>
      </c>
      <c r="E218" s="2">
        <f t="shared" si="3"/>
        <v>809.27000000000714</v>
      </c>
    </row>
    <row r="219" spans="1:5" ht="30" x14ac:dyDescent="0.25">
      <c r="A219" s="1">
        <v>218</v>
      </c>
      <c r="B219" s="3">
        <v>44720</v>
      </c>
      <c r="C219" s="1" t="s">
        <v>354</v>
      </c>
      <c r="D219" s="2">
        <v>-1</v>
      </c>
      <c r="E219" s="2">
        <f t="shared" si="3"/>
        <v>808.27000000000714</v>
      </c>
    </row>
    <row r="220" spans="1:5" ht="30" x14ac:dyDescent="0.25">
      <c r="A220" s="1">
        <v>219</v>
      </c>
      <c r="B220" s="3">
        <v>44720</v>
      </c>
      <c r="C220" s="1" t="s">
        <v>354</v>
      </c>
      <c r="D220" s="2">
        <v>-16.989999999999998</v>
      </c>
      <c r="E220" s="2">
        <f t="shared" si="3"/>
        <v>791.28000000000713</v>
      </c>
    </row>
    <row r="221" spans="1:5" ht="30" x14ac:dyDescent="0.25">
      <c r="A221" s="1">
        <v>220</v>
      </c>
      <c r="B221" s="3">
        <v>44726</v>
      </c>
      <c r="C221" s="1" t="s">
        <v>355</v>
      </c>
      <c r="D221" s="2">
        <v>-17.989999999999998</v>
      </c>
      <c r="E221" s="2">
        <f t="shared" si="3"/>
        <v>773.29000000000713</v>
      </c>
    </row>
    <row r="222" spans="1:5" ht="30" x14ac:dyDescent="0.25">
      <c r="A222" s="1">
        <v>221</v>
      </c>
      <c r="B222" s="3">
        <v>44733</v>
      </c>
      <c r="C222" s="1" t="s">
        <v>179</v>
      </c>
      <c r="D222" s="2">
        <v>-11.62</v>
      </c>
      <c r="E222" s="2">
        <f t="shared" si="3"/>
        <v>761.67000000000712</v>
      </c>
    </row>
    <row r="223" spans="1:5" ht="30" x14ac:dyDescent="0.25">
      <c r="A223" s="1">
        <v>222</v>
      </c>
      <c r="B223" s="3">
        <v>44733</v>
      </c>
      <c r="C223" s="1" t="s">
        <v>181</v>
      </c>
      <c r="D223" s="2">
        <v>-59</v>
      </c>
      <c r="E223" s="2">
        <f t="shared" si="3"/>
        <v>702.67000000000712</v>
      </c>
    </row>
    <row r="224" spans="1:5" ht="30" x14ac:dyDescent="0.25">
      <c r="A224" s="1">
        <v>223</v>
      </c>
      <c r="B224" s="3">
        <v>44733</v>
      </c>
      <c r="C224" s="1" t="s">
        <v>356</v>
      </c>
      <c r="D224" s="2">
        <v>-49</v>
      </c>
      <c r="E224" s="2">
        <f t="shared" si="3"/>
        <v>653.67000000000712</v>
      </c>
    </row>
    <row r="225" spans="1:5" ht="30" x14ac:dyDescent="0.25">
      <c r="A225" s="1">
        <v>224</v>
      </c>
      <c r="B225" s="3">
        <v>44733</v>
      </c>
      <c r="C225" s="1" t="s">
        <v>357</v>
      </c>
      <c r="D225" s="2">
        <v>-23.2</v>
      </c>
      <c r="E225" s="2">
        <f t="shared" si="3"/>
        <v>630.47000000000708</v>
      </c>
    </row>
    <row r="226" spans="1:5" ht="30" x14ac:dyDescent="0.25">
      <c r="A226" s="1">
        <v>225</v>
      </c>
      <c r="B226" s="3">
        <v>44733</v>
      </c>
      <c r="C226" s="1" t="s">
        <v>358</v>
      </c>
      <c r="D226" s="2">
        <v>-45</v>
      </c>
      <c r="E226" s="2">
        <f t="shared" ref="E226:E261" si="4">E225+D226</f>
        <v>585.47000000000708</v>
      </c>
    </row>
    <row r="227" spans="1:5" ht="45" x14ac:dyDescent="0.25">
      <c r="A227" s="1">
        <v>226</v>
      </c>
      <c r="B227" s="3">
        <v>44733</v>
      </c>
      <c r="C227" s="1" t="s">
        <v>359</v>
      </c>
      <c r="D227" s="2">
        <v>-1.35</v>
      </c>
      <c r="E227" s="2">
        <f t="shared" si="4"/>
        <v>584.12000000000705</v>
      </c>
    </row>
    <row r="228" spans="1:5" ht="45" x14ac:dyDescent="0.25">
      <c r="A228" s="1">
        <v>227</v>
      </c>
      <c r="B228" s="3">
        <v>44733</v>
      </c>
      <c r="C228" s="1" t="s">
        <v>360</v>
      </c>
      <c r="D228" s="2">
        <v>-0.7</v>
      </c>
      <c r="E228" s="2">
        <f t="shared" si="4"/>
        <v>583.42000000000701</v>
      </c>
    </row>
    <row r="229" spans="1:5" x14ac:dyDescent="0.25">
      <c r="A229" s="1">
        <v>228</v>
      </c>
      <c r="B229" s="3">
        <v>44743</v>
      </c>
      <c r="C229" s="1" t="s">
        <v>94</v>
      </c>
      <c r="D229" s="2">
        <v>-29.95</v>
      </c>
      <c r="E229" s="2">
        <f t="shared" si="4"/>
        <v>553.47000000000696</v>
      </c>
    </row>
    <row r="230" spans="1:5" ht="45" x14ac:dyDescent="0.25">
      <c r="A230" s="1">
        <v>229</v>
      </c>
      <c r="B230" s="3">
        <v>44750</v>
      </c>
      <c r="C230" s="1" t="s">
        <v>5</v>
      </c>
      <c r="D230" s="2">
        <v>3000</v>
      </c>
      <c r="E230" s="2">
        <f t="shared" si="4"/>
        <v>3553.4700000000071</v>
      </c>
    </row>
    <row r="231" spans="1:5" ht="30" x14ac:dyDescent="0.25">
      <c r="A231" s="1">
        <v>230</v>
      </c>
      <c r="B231" s="3">
        <v>44756</v>
      </c>
      <c r="C231" s="1" t="s">
        <v>361</v>
      </c>
      <c r="D231" s="2">
        <v>-17.989999999999998</v>
      </c>
      <c r="E231" s="2">
        <f t="shared" si="4"/>
        <v>3535.4800000000073</v>
      </c>
    </row>
    <row r="232" spans="1:5" ht="30" x14ac:dyDescent="0.25">
      <c r="A232" s="1">
        <v>231</v>
      </c>
      <c r="B232" s="3">
        <v>44761</v>
      </c>
      <c r="C232" s="1" t="s">
        <v>212</v>
      </c>
      <c r="D232" s="2">
        <v>-11.62</v>
      </c>
      <c r="E232" s="2">
        <f t="shared" si="4"/>
        <v>3523.8600000000074</v>
      </c>
    </row>
    <row r="233" spans="1:5" ht="30" x14ac:dyDescent="0.25">
      <c r="A233" s="1">
        <v>232</v>
      </c>
      <c r="B233" s="3">
        <v>44762</v>
      </c>
      <c r="C233" s="1" t="s">
        <v>218</v>
      </c>
      <c r="D233" s="2">
        <v>-59</v>
      </c>
      <c r="E233" s="2">
        <f t="shared" si="4"/>
        <v>3464.8600000000074</v>
      </c>
    </row>
    <row r="234" spans="1:5" ht="30" x14ac:dyDescent="0.25">
      <c r="A234" s="1">
        <v>233</v>
      </c>
      <c r="B234" s="3">
        <v>44774</v>
      </c>
      <c r="C234" s="1" t="s">
        <v>362</v>
      </c>
      <c r="D234" s="2">
        <v>-120</v>
      </c>
      <c r="E234" s="2">
        <f t="shared" si="4"/>
        <v>3344.8600000000074</v>
      </c>
    </row>
    <row r="235" spans="1:5" x14ac:dyDescent="0.25">
      <c r="A235" s="1">
        <v>234</v>
      </c>
      <c r="B235" s="3">
        <v>44774</v>
      </c>
      <c r="C235" s="1" t="s">
        <v>94</v>
      </c>
      <c r="D235" s="2">
        <v>-29.95</v>
      </c>
      <c r="E235" s="2">
        <f t="shared" si="4"/>
        <v>3314.9100000000076</v>
      </c>
    </row>
    <row r="236" spans="1:5" ht="45" x14ac:dyDescent="0.25">
      <c r="A236" s="1">
        <v>235</v>
      </c>
      <c r="B236" s="3">
        <v>44781</v>
      </c>
      <c r="C236" s="1" t="s">
        <v>5</v>
      </c>
      <c r="D236" s="2">
        <v>3000</v>
      </c>
      <c r="E236" s="2">
        <f t="shared" si="4"/>
        <v>6314.9100000000071</v>
      </c>
    </row>
    <row r="237" spans="1:5" ht="30" x14ac:dyDescent="0.25">
      <c r="A237" s="1">
        <v>236</v>
      </c>
      <c r="B237" s="3">
        <v>44788</v>
      </c>
      <c r="C237" s="1" t="s">
        <v>363</v>
      </c>
      <c r="D237" s="2">
        <v>-17.989999999999998</v>
      </c>
      <c r="E237" s="2">
        <f t="shared" si="4"/>
        <v>6296.9200000000073</v>
      </c>
    </row>
    <row r="238" spans="1:5" ht="30" x14ac:dyDescent="0.25">
      <c r="A238" s="1">
        <v>237</v>
      </c>
      <c r="B238" s="3">
        <v>44792</v>
      </c>
      <c r="C238" s="1" t="s">
        <v>223</v>
      </c>
      <c r="D238" s="2">
        <v>-11.62</v>
      </c>
      <c r="E238" s="2">
        <f t="shared" si="4"/>
        <v>6285.3000000000075</v>
      </c>
    </row>
    <row r="239" spans="1:5" ht="30" x14ac:dyDescent="0.25">
      <c r="A239" s="1">
        <v>238</v>
      </c>
      <c r="B239" s="3">
        <v>44795</v>
      </c>
      <c r="C239" s="1" t="s">
        <v>224</v>
      </c>
      <c r="D239" s="2">
        <v>-59</v>
      </c>
      <c r="E239" s="2">
        <f t="shared" si="4"/>
        <v>6226.3000000000075</v>
      </c>
    </row>
    <row r="240" spans="1:5" ht="45" x14ac:dyDescent="0.25">
      <c r="A240" s="1">
        <v>239</v>
      </c>
      <c r="B240" s="3">
        <v>44804</v>
      </c>
      <c r="C240" s="1" t="s">
        <v>5</v>
      </c>
      <c r="D240" s="2">
        <v>3194.99</v>
      </c>
      <c r="E240" s="2">
        <f t="shared" si="4"/>
        <v>9421.2900000000081</v>
      </c>
    </row>
    <row r="241" spans="1:5" ht="30" x14ac:dyDescent="0.25">
      <c r="A241" s="1">
        <v>240</v>
      </c>
      <c r="B241" s="3">
        <v>44805</v>
      </c>
      <c r="C241" s="1" t="s">
        <v>364</v>
      </c>
      <c r="D241" s="2">
        <v>-325</v>
      </c>
      <c r="E241" s="2">
        <f t="shared" si="4"/>
        <v>9096.2900000000081</v>
      </c>
    </row>
    <row r="242" spans="1:5" x14ac:dyDescent="0.25">
      <c r="A242" s="1">
        <v>241</v>
      </c>
      <c r="B242" s="3">
        <v>44805</v>
      </c>
      <c r="C242" s="1" t="s">
        <v>94</v>
      </c>
      <c r="D242" s="2">
        <v>-29.95</v>
      </c>
      <c r="E242" s="2">
        <f t="shared" si="4"/>
        <v>9066.3400000000074</v>
      </c>
    </row>
    <row r="243" spans="1:5" ht="30" x14ac:dyDescent="0.25">
      <c r="A243" s="1">
        <v>242</v>
      </c>
      <c r="B243" s="3">
        <v>44811</v>
      </c>
      <c r="C243" s="1" t="s">
        <v>365</v>
      </c>
      <c r="D243" s="2">
        <v>-2700</v>
      </c>
      <c r="E243" s="2">
        <f t="shared" si="4"/>
        <v>6366.3400000000074</v>
      </c>
    </row>
    <row r="244" spans="1:5" ht="30" x14ac:dyDescent="0.25">
      <c r="A244" s="1">
        <v>243</v>
      </c>
      <c r="B244" s="3">
        <v>44811</v>
      </c>
      <c r="C244" s="1" t="s">
        <v>366</v>
      </c>
      <c r="D244" s="2">
        <v>-2700</v>
      </c>
      <c r="E244" s="2">
        <f t="shared" si="4"/>
        <v>3666.3400000000074</v>
      </c>
    </row>
    <row r="245" spans="1:5" ht="30" x14ac:dyDescent="0.25">
      <c r="A245" s="1">
        <v>244</v>
      </c>
      <c r="B245" s="3">
        <v>44811</v>
      </c>
      <c r="C245" s="1" t="s">
        <v>367</v>
      </c>
      <c r="D245" s="2">
        <v>-2700</v>
      </c>
      <c r="E245" s="2">
        <f t="shared" si="4"/>
        <v>966.34000000000742</v>
      </c>
    </row>
    <row r="246" spans="1:5" ht="30" x14ac:dyDescent="0.25">
      <c r="A246" s="1">
        <v>245</v>
      </c>
      <c r="B246" s="3">
        <v>44812</v>
      </c>
      <c r="C246" s="1" t="s">
        <v>368</v>
      </c>
      <c r="D246" s="2">
        <v>-1</v>
      </c>
      <c r="E246" s="2">
        <f t="shared" si="4"/>
        <v>965.34000000000742</v>
      </c>
    </row>
    <row r="247" spans="1:5" ht="30" x14ac:dyDescent="0.25">
      <c r="A247" s="1">
        <v>246</v>
      </c>
      <c r="B247" s="3">
        <v>44812</v>
      </c>
      <c r="C247" s="1" t="s">
        <v>369</v>
      </c>
      <c r="D247" s="2">
        <v>-1</v>
      </c>
      <c r="E247" s="2">
        <f t="shared" si="4"/>
        <v>964.34000000000742</v>
      </c>
    </row>
    <row r="248" spans="1:5" ht="45" x14ac:dyDescent="0.25">
      <c r="A248" s="1">
        <v>247</v>
      </c>
      <c r="B248" s="3">
        <v>44818</v>
      </c>
      <c r="C248" s="1" t="s">
        <v>5</v>
      </c>
      <c r="D248" s="2">
        <v>3000</v>
      </c>
      <c r="E248" s="2">
        <f t="shared" si="4"/>
        <v>3964.3400000000074</v>
      </c>
    </row>
    <row r="249" spans="1:5" ht="30" x14ac:dyDescent="0.25">
      <c r="A249" s="1">
        <v>248</v>
      </c>
      <c r="B249" s="3">
        <v>44818</v>
      </c>
      <c r="C249" s="1" t="s">
        <v>370</v>
      </c>
      <c r="D249" s="2">
        <v>-17.989999999999998</v>
      </c>
      <c r="E249" s="2">
        <f t="shared" si="4"/>
        <v>3946.3500000000076</v>
      </c>
    </row>
    <row r="250" spans="1:5" ht="30" x14ac:dyDescent="0.25">
      <c r="A250" s="1">
        <v>249</v>
      </c>
      <c r="B250" s="3">
        <v>44823</v>
      </c>
      <c r="C250" s="1" t="s">
        <v>227</v>
      </c>
      <c r="D250" s="2">
        <v>-11.62</v>
      </c>
      <c r="E250" s="2">
        <f t="shared" si="4"/>
        <v>3934.7300000000077</v>
      </c>
    </row>
    <row r="251" spans="1:5" ht="30" x14ac:dyDescent="0.25">
      <c r="A251" s="1">
        <v>250</v>
      </c>
      <c r="B251" s="3">
        <v>44824</v>
      </c>
      <c r="C251" s="1" t="s">
        <v>228</v>
      </c>
      <c r="D251" s="2">
        <v>-59</v>
      </c>
      <c r="E251" s="2">
        <f t="shared" si="4"/>
        <v>3875.7300000000077</v>
      </c>
    </row>
    <row r="252" spans="1:5" x14ac:dyDescent="0.25">
      <c r="A252" s="1">
        <v>251</v>
      </c>
      <c r="B252" s="3">
        <v>44837</v>
      </c>
      <c r="C252" s="1" t="s">
        <v>94</v>
      </c>
      <c r="D252" s="2">
        <v>-29.95</v>
      </c>
      <c r="E252" s="2">
        <f t="shared" si="4"/>
        <v>3845.7800000000079</v>
      </c>
    </row>
    <row r="253" spans="1:5" ht="30" x14ac:dyDescent="0.25">
      <c r="A253" s="1">
        <v>252</v>
      </c>
      <c r="B253" s="3">
        <v>44840</v>
      </c>
      <c r="C253" s="1" t="s">
        <v>371</v>
      </c>
      <c r="D253" s="2">
        <v>-159</v>
      </c>
      <c r="E253" s="2">
        <f t="shared" si="4"/>
        <v>3686.7800000000079</v>
      </c>
    </row>
    <row r="254" spans="1:5" ht="45" x14ac:dyDescent="0.25">
      <c r="A254" s="1">
        <v>253</v>
      </c>
      <c r="B254" s="3">
        <v>44840</v>
      </c>
      <c r="C254" s="1" t="s">
        <v>372</v>
      </c>
      <c r="D254" s="2">
        <v>-4.7699999999999996</v>
      </c>
      <c r="E254" s="2">
        <f t="shared" si="4"/>
        <v>3682.0100000000079</v>
      </c>
    </row>
    <row r="255" spans="1:5" ht="30" x14ac:dyDescent="0.25">
      <c r="A255" s="1">
        <v>254</v>
      </c>
      <c r="B255" s="3">
        <v>44851</v>
      </c>
      <c r="C255" s="1" t="s">
        <v>373</v>
      </c>
      <c r="D255" s="2">
        <v>-17.989999999999998</v>
      </c>
      <c r="E255" s="2">
        <f t="shared" si="4"/>
        <v>3664.0200000000082</v>
      </c>
    </row>
    <row r="256" spans="1:5" ht="30" x14ac:dyDescent="0.25">
      <c r="A256" s="1">
        <v>255</v>
      </c>
      <c r="B256" s="3">
        <v>44853</v>
      </c>
      <c r="C256" s="1" t="s">
        <v>255</v>
      </c>
      <c r="D256" s="2">
        <v>-11.62</v>
      </c>
      <c r="E256" s="2">
        <f t="shared" si="4"/>
        <v>3652.4000000000083</v>
      </c>
    </row>
    <row r="257" spans="1:5" ht="30" x14ac:dyDescent="0.25">
      <c r="A257" s="1">
        <v>256</v>
      </c>
      <c r="B257" s="3">
        <v>44854</v>
      </c>
      <c r="C257" s="1" t="s">
        <v>256</v>
      </c>
      <c r="D257" s="2">
        <v>-59</v>
      </c>
      <c r="E257" s="2">
        <f t="shared" si="4"/>
        <v>3593.4000000000083</v>
      </c>
    </row>
    <row r="258" spans="1:5" ht="30" x14ac:dyDescent="0.25">
      <c r="A258" s="1">
        <v>257</v>
      </c>
      <c r="B258" s="3">
        <v>44865</v>
      </c>
      <c r="C258" s="1" t="s">
        <v>374</v>
      </c>
      <c r="D258" s="2">
        <v>-52.5</v>
      </c>
      <c r="E258" s="2">
        <f t="shared" si="4"/>
        <v>3540.9000000000083</v>
      </c>
    </row>
    <row r="259" spans="1:5" x14ac:dyDescent="0.25">
      <c r="A259" s="1">
        <v>258</v>
      </c>
      <c r="B259" s="3">
        <v>44866</v>
      </c>
      <c r="C259" s="1" t="s">
        <v>94</v>
      </c>
      <c r="D259" s="2">
        <v>-29.95</v>
      </c>
      <c r="E259" s="2">
        <f t="shared" si="4"/>
        <v>3510.9500000000085</v>
      </c>
    </row>
    <row r="260" spans="1:5" ht="45" x14ac:dyDescent="0.25">
      <c r="A260" s="1">
        <v>259</v>
      </c>
      <c r="B260" s="3">
        <v>44867</v>
      </c>
      <c r="C260" s="1" t="s">
        <v>5</v>
      </c>
      <c r="D260" s="2">
        <v>2000</v>
      </c>
      <c r="E260" s="2">
        <f t="shared" si="4"/>
        <v>5510.950000000008</v>
      </c>
    </row>
    <row r="261" spans="1:5" ht="30" x14ac:dyDescent="0.25">
      <c r="A261" s="1">
        <v>260</v>
      </c>
      <c r="B261" s="3">
        <v>44879</v>
      </c>
      <c r="C261" s="1" t="s">
        <v>375</v>
      </c>
      <c r="D261" s="2">
        <v>-17.989999999999998</v>
      </c>
      <c r="E261" s="2">
        <f t="shared" si="4"/>
        <v>5492.9600000000082</v>
      </c>
    </row>
  </sheetData>
  <autoFilter ref="A1:L256" xr:uid="{00000000-0001-0000-0000-000000000000}"/>
  <sortState xmlns:xlrd2="http://schemas.microsoft.com/office/spreadsheetml/2017/richdata2" ref="A2:J55">
    <sortCondition ref="A2:A55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9FBE-95E3-475D-B6E9-47B1E564C61D}">
  <dimension ref="A1:G35"/>
  <sheetViews>
    <sheetView topLeftCell="A3" workbookViewId="0">
      <selection activeCell="E25" sqref="E25:E35"/>
    </sheetView>
  </sheetViews>
  <sheetFormatPr defaultRowHeight="15" x14ac:dyDescent="0.25"/>
  <cols>
    <col min="1" max="1" width="32.5703125" bestFit="1" customWidth="1"/>
    <col min="2" max="2" width="81.140625" bestFit="1" customWidth="1"/>
    <col min="3" max="3" width="14.140625" bestFit="1" customWidth="1"/>
    <col min="4" max="4" width="12" bestFit="1" customWidth="1"/>
  </cols>
  <sheetData>
    <row r="1" spans="1:4" x14ac:dyDescent="0.25">
      <c r="A1" t="s">
        <v>0</v>
      </c>
      <c r="C1" t="s">
        <v>83</v>
      </c>
    </row>
    <row r="2" spans="1:4" x14ac:dyDescent="0.25">
      <c r="A2" t="s">
        <v>84</v>
      </c>
      <c r="C2">
        <v>10851.76</v>
      </c>
    </row>
    <row r="3" spans="1:4" x14ac:dyDescent="0.25">
      <c r="A3" t="s">
        <v>85</v>
      </c>
      <c r="C3">
        <v>6000</v>
      </c>
    </row>
    <row r="4" spans="1:4" x14ac:dyDescent="0.25">
      <c r="A4" t="s">
        <v>86</v>
      </c>
      <c r="C4">
        <v>-7732.94</v>
      </c>
    </row>
    <row r="5" spans="1:4" x14ac:dyDescent="0.25">
      <c r="A5" t="s">
        <v>87</v>
      </c>
      <c r="C5">
        <v>9118.82</v>
      </c>
    </row>
    <row r="7" spans="1:4" x14ac:dyDescent="0.25">
      <c r="A7" t="s">
        <v>2</v>
      </c>
      <c r="B7" t="s">
        <v>0</v>
      </c>
      <c r="C7" t="s">
        <v>3</v>
      </c>
      <c r="D7" t="s">
        <v>4</v>
      </c>
    </row>
    <row r="8" spans="1:4" x14ac:dyDescent="0.25">
      <c r="A8" s="6">
        <v>44277</v>
      </c>
      <c r="B8" t="s">
        <v>84</v>
      </c>
      <c r="D8">
        <v>10851.76</v>
      </c>
    </row>
    <row r="9" spans="1:4" x14ac:dyDescent="0.25">
      <c r="A9" s="6">
        <v>44277</v>
      </c>
      <c r="B9" t="s">
        <v>44</v>
      </c>
      <c r="C9">
        <v>-52.99</v>
      </c>
      <c r="D9">
        <v>10798.77</v>
      </c>
    </row>
    <row r="10" spans="1:4" x14ac:dyDescent="0.25">
      <c r="A10" s="6">
        <v>44284</v>
      </c>
      <c r="B10" t="s">
        <v>88</v>
      </c>
      <c r="C10">
        <v>-125</v>
      </c>
      <c r="D10">
        <v>10673.77</v>
      </c>
    </row>
    <row r="11" spans="1:4" x14ac:dyDescent="0.25">
      <c r="A11" s="6">
        <v>44284</v>
      </c>
      <c r="B11" t="s">
        <v>89</v>
      </c>
      <c r="C11">
        <v>-2500</v>
      </c>
      <c r="D11">
        <v>8173.77</v>
      </c>
    </row>
    <row r="12" spans="1:4" x14ac:dyDescent="0.25">
      <c r="A12" s="6">
        <v>44284</v>
      </c>
      <c r="B12" t="s">
        <v>90</v>
      </c>
      <c r="C12">
        <v>-2500</v>
      </c>
      <c r="D12">
        <v>5673.77</v>
      </c>
    </row>
    <row r="13" spans="1:4" x14ac:dyDescent="0.25">
      <c r="A13" s="6">
        <v>44284</v>
      </c>
      <c r="B13" t="s">
        <v>91</v>
      </c>
      <c r="C13">
        <v>-2500</v>
      </c>
      <c r="D13">
        <v>3173.77</v>
      </c>
    </row>
    <row r="14" spans="1:4" x14ac:dyDescent="0.25">
      <c r="A14" s="6">
        <v>44285</v>
      </c>
      <c r="B14" t="s">
        <v>92</v>
      </c>
      <c r="C14">
        <v>-1</v>
      </c>
      <c r="D14">
        <v>3172.77</v>
      </c>
    </row>
    <row r="15" spans="1:4" x14ac:dyDescent="0.25">
      <c r="A15" s="6">
        <v>44285</v>
      </c>
      <c r="B15" t="s">
        <v>93</v>
      </c>
      <c r="C15">
        <v>-1</v>
      </c>
      <c r="D15">
        <v>3171.77</v>
      </c>
    </row>
    <row r="16" spans="1:4" x14ac:dyDescent="0.25">
      <c r="A16" s="6">
        <v>44287</v>
      </c>
      <c r="B16" t="s">
        <v>94</v>
      </c>
      <c r="C16">
        <v>-29.95</v>
      </c>
      <c r="D16">
        <v>3141.82</v>
      </c>
    </row>
    <row r="17" spans="1:7" x14ac:dyDescent="0.25">
      <c r="A17" s="6">
        <v>44288</v>
      </c>
      <c r="B17" t="s">
        <v>5</v>
      </c>
      <c r="C17">
        <v>6000</v>
      </c>
      <c r="D17">
        <v>9141.82</v>
      </c>
    </row>
    <row r="18" spans="1:7" x14ac:dyDescent="0.25">
      <c r="A18" s="6">
        <v>44288</v>
      </c>
      <c r="B18" t="s">
        <v>95</v>
      </c>
      <c r="C18">
        <v>-22</v>
      </c>
      <c r="D18">
        <v>9119.82</v>
      </c>
    </row>
    <row r="19" spans="1:7" x14ac:dyDescent="0.25">
      <c r="A19" s="6">
        <v>44288</v>
      </c>
      <c r="B19" t="s">
        <v>96</v>
      </c>
      <c r="C19">
        <v>-1</v>
      </c>
      <c r="D19">
        <v>9118.82</v>
      </c>
    </row>
    <row r="25" spans="1:7" x14ac:dyDescent="0.25">
      <c r="E25">
        <v>44221</v>
      </c>
      <c r="F25">
        <f>-G25</f>
        <v>12.19</v>
      </c>
      <c r="G25">
        <v>-12.19</v>
      </c>
    </row>
    <row r="26" spans="1:7" x14ac:dyDescent="0.25">
      <c r="E26">
        <v>44221</v>
      </c>
      <c r="F26">
        <f t="shared" ref="F26:F35" si="0">-G26</f>
        <v>0.37</v>
      </c>
      <c r="G26">
        <v>-0.37</v>
      </c>
    </row>
    <row r="27" spans="1:7" x14ac:dyDescent="0.25">
      <c r="E27">
        <v>44221</v>
      </c>
      <c r="F27">
        <f t="shared" si="0"/>
        <v>49</v>
      </c>
      <c r="G27">
        <v>-49</v>
      </c>
    </row>
    <row r="28" spans="1:7" x14ac:dyDescent="0.25">
      <c r="E28">
        <v>44221</v>
      </c>
      <c r="F28">
        <f t="shared" si="0"/>
        <v>69</v>
      </c>
      <c r="G28">
        <v>-69</v>
      </c>
    </row>
    <row r="29" spans="1:7" x14ac:dyDescent="0.25">
      <c r="E29">
        <v>44221</v>
      </c>
      <c r="F29">
        <f t="shared" si="0"/>
        <v>29</v>
      </c>
      <c r="G29">
        <v>-29</v>
      </c>
    </row>
    <row r="30" spans="1:7" x14ac:dyDescent="0.25">
      <c r="E30">
        <v>44221</v>
      </c>
      <c r="F30">
        <f t="shared" si="0"/>
        <v>0.87</v>
      </c>
      <c r="G30">
        <v>-0.87</v>
      </c>
    </row>
    <row r="31" spans="1:7" x14ac:dyDescent="0.25">
      <c r="E31">
        <v>44221</v>
      </c>
      <c r="F31">
        <f t="shared" si="0"/>
        <v>24</v>
      </c>
      <c r="G31">
        <v>-24</v>
      </c>
    </row>
    <row r="32" spans="1:7" x14ac:dyDescent="0.25">
      <c r="E32">
        <v>44221</v>
      </c>
      <c r="F32">
        <f t="shared" si="0"/>
        <v>45</v>
      </c>
      <c r="G32">
        <v>-45</v>
      </c>
    </row>
    <row r="33" spans="5:7" x14ac:dyDescent="0.25">
      <c r="E33">
        <v>44221</v>
      </c>
      <c r="F33">
        <f t="shared" si="0"/>
        <v>1.35</v>
      </c>
      <c r="G33">
        <v>-1.35</v>
      </c>
    </row>
    <row r="34" spans="5:7" x14ac:dyDescent="0.25">
      <c r="E34">
        <v>44272</v>
      </c>
      <c r="F34">
        <f t="shared" si="0"/>
        <v>79.599999999999994</v>
      </c>
      <c r="G34">
        <v>-79.599999999999994</v>
      </c>
    </row>
    <row r="35" spans="5:7" x14ac:dyDescent="0.25">
      <c r="E35">
        <v>44272</v>
      </c>
      <c r="F35">
        <f t="shared" si="0"/>
        <v>49.5</v>
      </c>
      <c r="G35">
        <v>-49.5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E65F-0940-45FA-834A-F6874602849E}">
  <dimension ref="A1:N19"/>
  <sheetViews>
    <sheetView workbookViewId="0">
      <selection activeCell="H19" sqref="H19"/>
    </sheetView>
  </sheetViews>
  <sheetFormatPr defaultRowHeight="15" x14ac:dyDescent="0.25"/>
  <cols>
    <col min="1" max="1" width="10.7109375" bestFit="1" customWidth="1"/>
    <col min="2" max="3" width="35.7109375" customWidth="1"/>
  </cols>
  <sheetData>
    <row r="1" spans="1:14" x14ac:dyDescent="0.25">
      <c r="D1" t="s">
        <v>126</v>
      </c>
    </row>
    <row r="2" spans="1:14" x14ac:dyDescent="0.25">
      <c r="A2" s="6">
        <f t="shared" ref="A2:A7" si="0">DATE(2000+LEFT(D2,2),MID(D2,3,2),MID(D2,5,2))</f>
        <v>44244</v>
      </c>
      <c r="B2" t="s">
        <v>118</v>
      </c>
      <c r="C2">
        <f>INDEX(stmttab!B:J,MATCH("*"&amp;B2&amp;"*",stmttab!C:C,0),7)</f>
        <v>0</v>
      </c>
      <c r="D2" t="str">
        <f>TRIM(RIGHT(N2,LEN(N2)-SEARCH(")",N2)))</f>
        <v>210217 - RTCA Membership Confirmation 0049032.pdf</v>
      </c>
      <c r="N2" t="s">
        <v>103</v>
      </c>
    </row>
    <row r="3" spans="1:14" x14ac:dyDescent="0.25">
      <c r="A3" s="6">
        <f t="shared" si="0"/>
        <v>44287</v>
      </c>
      <c r="B3" t="s">
        <v>125</v>
      </c>
      <c r="C3" t="e">
        <f>INDEX(stmttab!B:J,MATCH(UPPER("*"&amp;B3&amp;"*"),stmttab!C:C,0),7)</f>
        <v>#N/A</v>
      </c>
      <c r="D3" t="str">
        <f t="shared" ref="D3:D16" si="1">TRIM(RIGHT(N3,LEN(N3)-SEARCH(")",N3)))</f>
        <v>210401 - Dreamstime LLC 1 Week Paid Invoice 22197454.pdf</v>
      </c>
      <c r="N3" t="s">
        <v>104</v>
      </c>
    </row>
    <row r="4" spans="1:14" x14ac:dyDescent="0.25">
      <c r="A4" s="6">
        <f t="shared" si="0"/>
        <v>44224</v>
      </c>
      <c r="B4" t="s">
        <v>120</v>
      </c>
      <c r="C4" t="e">
        <f>INDEX(stmttab!B:J,MATCH("*"&amp;B4&amp;"*",stmttab!C:C,0),7)</f>
        <v>#N/A</v>
      </c>
      <c r="D4" t="str">
        <f t="shared" si="1"/>
        <v>210128 - Shutterstock SSTK-0F065-DFD2.pdf</v>
      </c>
      <c r="N4" t="s">
        <v>105</v>
      </c>
    </row>
    <row r="5" spans="1:14" x14ac:dyDescent="0.25">
      <c r="A5" s="6">
        <f t="shared" si="0"/>
        <v>44273</v>
      </c>
      <c r="B5" s="7" t="s">
        <v>119</v>
      </c>
      <c r="C5" t="e">
        <f>INDEX(stmttab!B:J,MATCH("*"&amp;B5&amp;"*",stmttab!C:C,0),7)</f>
        <v>#N/A</v>
      </c>
      <c r="D5" t="str">
        <f t="shared" si="1"/>
        <v>210318 - AGG - Mailchimp Essentials MC12095090.pdf</v>
      </c>
      <c r="N5" t="s">
        <v>106</v>
      </c>
    </row>
    <row r="6" spans="1:14" x14ac:dyDescent="0.25">
      <c r="A6" s="6">
        <f t="shared" si="0"/>
        <v>44287</v>
      </c>
      <c r="B6" t="s">
        <v>121</v>
      </c>
      <c r="C6" t="e">
        <f>INDEX(stmttab!B:J,MATCH("*"&amp;B6&amp;"*",stmttab!C:C,0),7)</f>
        <v>#N/A</v>
      </c>
      <c r="D6" t="str">
        <f t="shared" si="1"/>
        <v>210401 - Dreamstime LLC 1 Week Free Invoice 22197420.pdf</v>
      </c>
      <c r="N6" t="s">
        <v>107</v>
      </c>
    </row>
    <row r="7" spans="1:14" x14ac:dyDescent="0.25">
      <c r="A7" s="6">
        <f t="shared" si="0"/>
        <v>44254</v>
      </c>
      <c r="B7" t="s">
        <v>122</v>
      </c>
      <c r="C7" t="e">
        <f>INDEX(stmttab!B:J,MATCH("*"&amp;B7&amp;"*",stmttab!C:C,0),7)</f>
        <v>#N/A</v>
      </c>
      <c r="D7" t="str">
        <f t="shared" si="1"/>
        <v>210227 - Shutterstock SSTK-0B738-AA97.pdf</v>
      </c>
      <c r="N7" t="s">
        <v>108</v>
      </c>
    </row>
    <row r="8" spans="1:14" x14ac:dyDescent="0.25">
      <c r="A8" s="6">
        <v>44215</v>
      </c>
      <c r="B8" t="s">
        <v>123</v>
      </c>
      <c r="C8">
        <f>INDEX(stmttab!B:J,MATCH("*"&amp;B8&amp;"*",stmttab!C:C,0),7)</f>
        <v>0</v>
      </c>
      <c r="D8" t="str">
        <f t="shared" si="1"/>
        <v>AGG NBAA Dues Receipt thru 31MAR2022 19Jan21.pdf</v>
      </c>
      <c r="N8" t="s">
        <v>109</v>
      </c>
    </row>
    <row r="9" spans="1:14" x14ac:dyDescent="0.25">
      <c r="A9" s="6">
        <f t="shared" ref="A9:A18" si="2">DATE(2000+LEFT(D9,2),MID(D9,3,2),MID(D9,5,2))</f>
        <v>44214</v>
      </c>
      <c r="B9" s="7" t="s">
        <v>124</v>
      </c>
      <c r="C9" t="e">
        <f>INDEX(stmttab!B:J,MATCH("*"&amp;B9&amp;"*",stmttab!C:C,0),7)</f>
        <v>#N/A</v>
      </c>
      <c r="D9" t="str">
        <f t="shared" si="1"/>
        <v>210118 - AGG - Mailchimp Essentials MC11487833.pdf</v>
      </c>
      <c r="N9" t="s">
        <v>110</v>
      </c>
    </row>
    <row r="10" spans="1:14" x14ac:dyDescent="0.25">
      <c r="A10" s="6">
        <f t="shared" si="2"/>
        <v>44195</v>
      </c>
      <c r="B10">
        <f>MATCH(A10,stmttab!B:B,0)</f>
        <v>16</v>
      </c>
      <c r="C10">
        <f>INDEX(stmttab!B:J,MATCH("*"&amp;B10&amp;"*",stmttab!C:C,0),7)</f>
        <v>0</v>
      </c>
      <c r="D10" t="str">
        <f t="shared" si="1"/>
        <v>201230 - Peregrine - Shutterstock SSTK-0DF02-5FCE.pdf</v>
      </c>
      <c r="N10" t="s">
        <v>111</v>
      </c>
    </row>
    <row r="11" spans="1:14" x14ac:dyDescent="0.25">
      <c r="A11" s="6">
        <f t="shared" si="2"/>
        <v>44283</v>
      </c>
      <c r="B11" t="e">
        <f>MATCH(A11,stmttab!B:B,0)</f>
        <v>#N/A</v>
      </c>
      <c r="C11" t="e">
        <f>INDEX(stmttab!B:J,MATCH("*"&amp;B11&amp;"*",stmttab!C:C,0),7)</f>
        <v>#N/A</v>
      </c>
      <c r="D11" t="str">
        <f t="shared" si="1"/>
        <v>210328 - Shutterstock SSTK-05F1C-0C56.pdf</v>
      </c>
      <c r="N11" t="s">
        <v>112</v>
      </c>
    </row>
    <row r="12" spans="1:14" x14ac:dyDescent="0.25">
      <c r="A12" s="6">
        <f t="shared" si="2"/>
        <v>44291</v>
      </c>
      <c r="B12" t="e">
        <f>MATCH(A12,stmttab!B:B,0)</f>
        <v>#N/A</v>
      </c>
      <c r="C12" t="e">
        <f>INDEX(stmttab!B:J,MATCH("*"&amp;B12&amp;"*",stmttab!C:C,0),7)</f>
        <v>#N/A</v>
      </c>
      <c r="D12" t="str">
        <f t="shared" si="1"/>
        <v>210405 - Peregrine - Mailchimp Google Analytics Add-on MC12271562.pdf</v>
      </c>
      <c r="N12" t="s">
        <v>113</v>
      </c>
    </row>
    <row r="13" spans="1:14" x14ac:dyDescent="0.25">
      <c r="A13" s="6">
        <f t="shared" si="2"/>
        <v>44216</v>
      </c>
      <c r="B13">
        <f>MATCH(A13,stmttab!B:B,0)</f>
        <v>22</v>
      </c>
      <c r="C13">
        <f>INDEX(stmttab!B:J,MATCH("*"&amp;B13&amp;"*",stmttab!C:C,0),7)</f>
        <v>0</v>
      </c>
      <c r="D13" t="str">
        <f t="shared" si="1"/>
        <v>210120 - Peregrine - Mailchimp Essentials MC11510233.pdf</v>
      </c>
      <c r="N13" t="s">
        <v>114</v>
      </c>
    </row>
    <row r="14" spans="1:14" x14ac:dyDescent="0.25">
      <c r="A14" s="6">
        <f t="shared" si="2"/>
        <v>44245</v>
      </c>
      <c r="B14">
        <f>MATCH(A14,stmttab!B:B,0)</f>
        <v>42</v>
      </c>
      <c r="C14">
        <f>INDEX(stmttab!B:J,MATCH("*"&amp;B14&amp;"*",stmttab!C:C,0),7)</f>
        <v>0</v>
      </c>
      <c r="D14" t="str">
        <f t="shared" si="1"/>
        <v>210218 - AGG - Mailchimp Essentials MC11806693.pdf</v>
      </c>
      <c r="N14" t="s">
        <v>115</v>
      </c>
    </row>
    <row r="15" spans="1:14" x14ac:dyDescent="0.25">
      <c r="A15" s="6">
        <f t="shared" si="2"/>
        <v>44275</v>
      </c>
      <c r="B15" t="e">
        <f>MATCH(A15,stmttab!B:B,0)</f>
        <v>#N/A</v>
      </c>
      <c r="C15" t="e">
        <f>INDEX(stmttab!B:J,MATCH("*"&amp;B15&amp;"*",stmttab!C:C,0),7)</f>
        <v>#N/A</v>
      </c>
      <c r="D15" t="str">
        <f t="shared" si="1"/>
        <v>210320 - Peregrine - Mailchimp Essentials MC12118234.pdf</v>
      </c>
      <c r="N15" t="s">
        <v>116</v>
      </c>
    </row>
    <row r="16" spans="1:14" x14ac:dyDescent="0.25">
      <c r="A16" s="6">
        <f t="shared" si="2"/>
        <v>44247</v>
      </c>
      <c r="B16" t="e">
        <f>MATCH(A16,stmttab!B:B,0)</f>
        <v>#N/A</v>
      </c>
      <c r="C16" t="e">
        <f>INDEX(stmttab!B:J,MATCH("*"&amp;B16&amp;"*",stmttab!C:C,0),7)</f>
        <v>#N/A</v>
      </c>
      <c r="D16" t="str">
        <f t="shared" si="1"/>
        <v>210220 - Peregrine - Mailchimp Essentials MC11828145.pdf</v>
      </c>
      <c r="N16" t="s">
        <v>117</v>
      </c>
    </row>
    <row r="17" spans="1:4" x14ac:dyDescent="0.25">
      <c r="A17" s="6">
        <f t="shared" si="2"/>
        <v>44304</v>
      </c>
      <c r="B17">
        <v>63</v>
      </c>
      <c r="C17" t="s">
        <v>152</v>
      </c>
      <c r="D17" s="8" t="s">
        <v>155</v>
      </c>
    </row>
    <row r="18" spans="1:4" x14ac:dyDescent="0.25">
      <c r="A18" s="6">
        <f t="shared" si="2"/>
        <v>44306</v>
      </c>
      <c r="B18">
        <f>MATCH(A18,stmttab!B:B,0)</f>
        <v>64</v>
      </c>
      <c r="C18" s="8" t="s">
        <v>153</v>
      </c>
      <c r="D18" s="8" t="s">
        <v>150</v>
      </c>
    </row>
    <row r="19" spans="1:4" x14ac:dyDescent="0.25">
      <c r="A19" s="6">
        <v>44316</v>
      </c>
      <c r="B19">
        <f>MATCH(A19,stmttab!B:B,0)</f>
        <v>65</v>
      </c>
      <c r="C19" t="s">
        <v>154</v>
      </c>
      <c r="D19" s="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stmttab</vt:lpstr>
      <vt:lpstr>Sheet1</vt:lpstr>
      <vt:lpstr>Sheet2</vt:lpstr>
      <vt:lpstr>Sheet1!stmttab_2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2021-03-29T19:15:09Z</dcterms:created>
  <dcterms:modified xsi:type="dcterms:W3CDTF">2022-11-21T18:08:40Z</dcterms:modified>
</cp:coreProperties>
</file>