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T:\$ AviaGlobalGroup\AGG Finance\AGG Member ERs\AGG ADS_BG Open ERs\"/>
    </mc:Choice>
  </mc:AlternateContent>
  <xr:revisionPtr revIDLastSave="0" documentId="13_ncr:1_{909D9536-0341-49E2-B18A-749DFCD8A5F0}" xr6:coauthVersionLast="46" xr6:coauthVersionMax="46" xr10:uidLastSave="{00000000-0000-0000-0000-000000000000}"/>
  <bookViews>
    <workbookView xWindow="-120" yWindow="-120" windowWidth="19440" windowHeight="15150" tabRatio="596" activeTab="1" xr2:uid="{00000000-000D-0000-FFFF-FFFF00000000}"/>
  </bookViews>
  <sheets>
    <sheet name="Expense Summary" sheetId="1" r:id="rId1"/>
    <sheet name="Files" sheetId="5" r:id="rId2"/>
    <sheet name="Mileage Log" sheetId="3" r:id="rId3"/>
    <sheet name="Expense Types" sheetId="4" r:id="rId4"/>
  </sheets>
  <externalReferences>
    <externalReference r:id="rId5"/>
  </externalReferences>
  <definedNames>
    <definedName name="_xlnm._FilterDatabase" localSheetId="0" hidden="1">'Expense Summary'!$F$1</definedName>
    <definedName name="ExpenseGLTable">'Expense Summary'!#REF!</definedName>
    <definedName name="ExpenseType">'Expense Summary'!#REF!</definedName>
    <definedName name="MilageGL">'Expense Summary'!#REF!</definedName>
    <definedName name="MileageGL">'Expense Summary'!#REF!</definedName>
    <definedName name="MileageGL1">'Expense Summary'!#REF!</definedName>
    <definedName name="Orglist">'Expense Summary'!#REF!</definedName>
    <definedName name="PaymentType">'Expense Summary'!#REF!</definedName>
    <definedName name="ReceiptOptions">'Expense Summary'!#REF!</definedName>
    <definedName name="TotalGLLIST">'Expense Summary'!$B$53:$K$59</definedName>
    <definedName name="ValidExpense">#REF!</definedName>
    <definedName name="ValidPayment">#REF!</definedName>
  </definedNames>
  <calcPr calcId="181029"/>
</workbook>
</file>

<file path=xl/calcChain.xml><?xml version="1.0" encoding="utf-8"?>
<calcChain xmlns="http://schemas.openxmlformats.org/spreadsheetml/2006/main">
  <c r="C2" i="1" l="1"/>
  <c r="B3" i="5" l="1"/>
  <c r="B4" i="5"/>
  <c r="B5" i="5"/>
  <c r="B6" i="5"/>
  <c r="B2" i="5"/>
  <c r="F8" i="1"/>
  <c r="F7" i="1" l="1"/>
  <c r="C6" i="5"/>
  <c r="E4" i="5"/>
  <c r="F9" i="1"/>
  <c r="E3" i="5"/>
  <c r="D2" i="5"/>
  <c r="F11" i="1"/>
  <c r="F6" i="5"/>
  <c r="E6" i="5"/>
  <c r="F10" i="1"/>
  <c r="E2" i="5"/>
  <c r="D6" i="5"/>
  <c r="D5" i="5"/>
  <c r="D4" i="5"/>
  <c r="D3" i="5"/>
  <c r="E5" i="5"/>
  <c r="E49" i="1"/>
  <c r="C2" i="5" l="1"/>
  <c r="C5" i="5"/>
  <c r="C4" i="5"/>
  <c r="F4" i="5"/>
  <c r="F2" i="5"/>
  <c r="C3" i="5"/>
  <c r="F3" i="5"/>
  <c r="F5" i="5"/>
  <c r="I8" i="1"/>
  <c r="I9" i="1"/>
  <c r="I10" i="1"/>
  <c r="I11" i="1"/>
  <c r="I7" i="1"/>
  <c r="C3" i="1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7" i="3"/>
  <c r="G35" i="3" s="1"/>
  <c r="F46" i="1" s="1"/>
  <c r="I46" i="1" s="1"/>
  <c r="C4" i="3"/>
  <c r="C1" i="3"/>
  <c r="I48" i="1" l="1"/>
  <c r="I49" i="1" s="1"/>
  <c r="C2" i="3"/>
  <c r="C3" i="3"/>
</calcChain>
</file>

<file path=xl/sharedStrings.xml><?xml version="1.0" encoding="utf-8"?>
<sst xmlns="http://schemas.openxmlformats.org/spreadsheetml/2006/main" count="92" uniqueCount="71">
  <si>
    <t>Date</t>
  </si>
  <si>
    <t>Expense</t>
  </si>
  <si>
    <t>Location</t>
  </si>
  <si>
    <t>Employee Name:</t>
  </si>
  <si>
    <t>Mileage</t>
  </si>
  <si>
    <t>Origin</t>
  </si>
  <si>
    <t>Destination</t>
  </si>
  <si>
    <t>Miles</t>
  </si>
  <si>
    <t>Rate/Mile</t>
  </si>
  <si>
    <t>Expense Report Name:</t>
  </si>
  <si>
    <t>Expense Report Date:</t>
  </si>
  <si>
    <t>Comments</t>
  </si>
  <si>
    <t>Business Purpose:</t>
  </si>
  <si>
    <t>Total Mileage Expense</t>
  </si>
  <si>
    <t>Total from Mileage Log.</t>
  </si>
  <si>
    <t xml:space="preserve">Expense Report Name: </t>
  </si>
  <si>
    <r>
      <t>Expense Report Date</t>
    </r>
    <r>
      <rPr>
        <b/>
        <sz val="12"/>
        <color indexed="8"/>
        <rFont val="Calibri"/>
        <family val="2"/>
      </rPr>
      <t xml:space="preserve">: </t>
    </r>
  </si>
  <si>
    <t xml:space="preserve">Business Purpose: </t>
  </si>
  <si>
    <t xml:space="preserve">Employee Name:  </t>
  </si>
  <si>
    <t>Local Amount</t>
  </si>
  <si>
    <t>Rate</t>
  </si>
  <si>
    <t>Approval signatures:</t>
  </si>
  <si>
    <t>USD</t>
  </si>
  <si>
    <t>Local Currency</t>
  </si>
  <si>
    <t>Breakfast</t>
  </si>
  <si>
    <t>Lunch</t>
  </si>
  <si>
    <t>Dinner</t>
  </si>
  <si>
    <t>Business Meal</t>
  </si>
  <si>
    <t>Entertainment</t>
  </si>
  <si>
    <t>Lodging</t>
  </si>
  <si>
    <t>Airfare</t>
  </si>
  <si>
    <t>Car Rental</t>
  </si>
  <si>
    <t>Parking</t>
  </si>
  <si>
    <t>Tolls</t>
  </si>
  <si>
    <t>Gas</t>
  </si>
  <si>
    <t>Tips</t>
  </si>
  <si>
    <t>Phone/fax</t>
  </si>
  <si>
    <t>Cell Phone</t>
  </si>
  <si>
    <t>Computer Equipment</t>
  </si>
  <si>
    <t>IT</t>
  </si>
  <si>
    <t>Office Supplies</t>
  </si>
  <si>
    <t>Postage</t>
  </si>
  <si>
    <t>Dues/Subscriptions</t>
  </si>
  <si>
    <t>Internet</t>
  </si>
  <si>
    <t>Trade Shows</t>
  </si>
  <si>
    <t>Shipping</t>
  </si>
  <si>
    <t>Training</t>
  </si>
  <si>
    <t>Advertising</t>
  </si>
  <si>
    <t>Marketing</t>
  </si>
  <si>
    <t>Travel Misc.</t>
  </si>
  <si>
    <t>Bus/Train</t>
  </si>
  <si>
    <t>Expense Types</t>
  </si>
  <si>
    <t>US</t>
  </si>
  <si>
    <t>AGG Approval</t>
  </si>
  <si>
    <t>Lee Carlson</t>
  </si>
  <si>
    <t>Images</t>
  </si>
  <si>
    <t>Mailchimp</t>
  </si>
  <si>
    <t>AGG MasterCard</t>
  </si>
  <si>
    <t>Total AGG MasterCard Expenses</t>
  </si>
  <si>
    <t>Line Item</t>
  </si>
  <si>
    <t>Simple Description</t>
  </si>
  <si>
    <t>BoA Statement Description</t>
  </si>
  <si>
    <t>Client: Peregrine</t>
  </si>
  <si>
    <t>Shutterstock SSTK-0DF02-5FCE</t>
  </si>
  <si>
    <t>Mailchimp Essentials MC11510233</t>
  </si>
  <si>
    <t>Mailchimp Essentials MC1182814</t>
  </si>
  <si>
    <t>Mailchimp Essentials MC1211823</t>
  </si>
  <si>
    <t>Dreamstime LLC 1 Week Paid Invoice 2219745</t>
  </si>
  <si>
    <t>Online subscriptions - Peregrine</t>
  </si>
  <si>
    <t>AGG Credit Card Receipts/</t>
  </si>
  <si>
    <t>BoA Transaction Details/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</si>
</sst>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yy"/>
  </numFmts>
  <fonts count="9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8"/>
      <name val="Calibri"/>
      <family val="2"/>
    </font>
    <font>
      <b/>
      <sz val="14"/>
      <color indexed="8"/>
      <name val="Calibri"/>
      <family val="2"/>
    </font>
    <font>
      <b/>
      <sz val="12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164" fontId="2" fillId="0" borderId="1" xfId="0" applyNumberFormat="1" applyFont="1" applyBorder="1" applyAlignment="1">
      <alignment horizontal="left"/>
    </xf>
    <xf numFmtId="0" fontId="2" fillId="0" borderId="0" xfId="0" applyFont="1" applyBorder="1"/>
    <xf numFmtId="164" fontId="2" fillId="0" borderId="0" xfId="0" applyNumberFormat="1" applyFont="1" applyBorder="1" applyAlignment="1">
      <alignment horizontal="left"/>
    </xf>
    <xf numFmtId="4" fontId="2" fillId="0" borderId="3" xfId="0" applyNumberFormat="1" applyFont="1" applyBorder="1"/>
    <xf numFmtId="164" fontId="2" fillId="0" borderId="4" xfId="0" applyNumberFormat="1" applyFont="1" applyBorder="1" applyAlignment="1">
      <alignment horizontal="left"/>
    </xf>
    <xf numFmtId="0" fontId="2" fillId="0" borderId="4" xfId="0" applyFont="1" applyBorder="1"/>
    <xf numFmtId="4" fontId="2" fillId="0" borderId="4" xfId="0" applyNumberFormat="1" applyFont="1" applyBorder="1"/>
    <xf numFmtId="164" fontId="2" fillId="0" borderId="5" xfId="0" applyNumberFormat="1" applyFont="1" applyBorder="1" applyAlignment="1">
      <alignment horizontal="left"/>
    </xf>
    <xf numFmtId="0" fontId="2" fillId="0" borderId="6" xfId="0" applyFont="1" applyBorder="1"/>
    <xf numFmtId="164" fontId="1" fillId="0" borderId="4" xfId="0" applyNumberFormat="1" applyFont="1" applyBorder="1" applyAlignment="1">
      <alignment horizontal="left"/>
    </xf>
    <xf numFmtId="4" fontId="1" fillId="0" borderId="4" xfId="0" applyNumberFormat="1" applyFont="1" applyBorder="1" applyAlignment="1">
      <alignment horizontal="right"/>
    </xf>
    <xf numFmtId="4" fontId="2" fillId="0" borderId="0" xfId="0" applyNumberFormat="1" applyFont="1" applyBorder="1"/>
    <xf numFmtId="0" fontId="1" fillId="0" borderId="4" xfId="0" applyFont="1" applyBorder="1"/>
    <xf numFmtId="0" fontId="1" fillId="0" borderId="4" xfId="0" applyFont="1" applyBorder="1" applyAlignment="1">
      <alignment horizontal="right"/>
    </xf>
    <xf numFmtId="0" fontId="3" fillId="0" borderId="4" xfId="0" applyFont="1" applyBorder="1"/>
    <xf numFmtId="0" fontId="1" fillId="0" borderId="4" xfId="0" applyFont="1" applyBorder="1" applyAlignment="1">
      <alignment horizontal="center"/>
    </xf>
    <xf numFmtId="4" fontId="1" fillId="0" borderId="4" xfId="0" applyNumberFormat="1" applyFont="1" applyBorder="1" applyAlignment="1">
      <alignment horizontal="center"/>
    </xf>
    <xf numFmtId="4" fontId="0" fillId="0" borderId="0" xfId="0" applyNumberFormat="1" applyFont="1"/>
    <xf numFmtId="0" fontId="0" fillId="0" borderId="0" xfId="0" applyFont="1"/>
    <xf numFmtId="4" fontId="0" fillId="0" borderId="0" xfId="0" applyNumberFormat="1" applyFont="1" applyBorder="1"/>
    <xf numFmtId="4" fontId="1" fillId="0" borderId="0" xfId="0" applyNumberFormat="1" applyFont="1" applyAlignment="1">
      <alignment horizontal="right"/>
    </xf>
    <xf numFmtId="164" fontId="0" fillId="0" borderId="4" xfId="0" applyNumberFormat="1" applyFont="1" applyBorder="1" applyAlignment="1">
      <alignment horizontal="left"/>
    </xf>
    <xf numFmtId="4" fontId="0" fillId="0" borderId="4" xfId="0" applyNumberFormat="1" applyFont="1" applyBorder="1"/>
    <xf numFmtId="164" fontId="0" fillId="0" borderId="0" xfId="0" applyNumberFormat="1" applyFont="1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center"/>
    </xf>
    <xf numFmtId="0" fontId="1" fillId="0" borderId="0" xfId="0" applyFont="1"/>
    <xf numFmtId="0" fontId="0" fillId="0" borderId="4" xfId="0" applyBorder="1" applyAlignment="1">
      <alignment horizontal="left"/>
    </xf>
    <xf numFmtId="4" fontId="0" fillId="0" borderId="9" xfId="0" applyNumberFormat="1" applyFont="1" applyBorder="1"/>
    <xf numFmtId="164" fontId="0" fillId="0" borderId="4" xfId="0" applyNumberFormat="1" applyBorder="1" applyAlignment="1">
      <alignment horizontal="left"/>
    </xf>
    <xf numFmtId="15" fontId="0" fillId="0" borderId="4" xfId="0" applyNumberFormat="1" applyFont="1" applyBorder="1" applyAlignment="1">
      <alignment horizontal="left"/>
    </xf>
    <xf numFmtId="15" fontId="0" fillId="0" borderId="4" xfId="0" applyNumberFormat="1" applyBorder="1" applyAlignment="1">
      <alignment horizontal="left"/>
    </xf>
    <xf numFmtId="15" fontId="0" fillId="0" borderId="10" xfId="0" applyNumberFormat="1" applyFont="1" applyBorder="1" applyAlignment="1">
      <alignment horizontal="left"/>
    </xf>
    <xf numFmtId="4" fontId="0" fillId="0" borderId="4" xfId="0" applyNumberFormat="1" applyFill="1" applyBorder="1"/>
    <xf numFmtId="4" fontId="0" fillId="0" borderId="4" xfId="0" applyNumberFormat="1" applyFont="1" applyFill="1" applyBorder="1"/>
    <xf numFmtId="164" fontId="1" fillId="0" borderId="4" xfId="0" applyNumberFormat="1" applyFont="1" applyBorder="1" applyAlignment="1">
      <alignment horizontal="center"/>
    </xf>
    <xf numFmtId="4" fontId="1" fillId="0" borderId="4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4" fontId="0" fillId="0" borderId="4" xfId="0" applyNumberFormat="1" applyFont="1" applyBorder="1" applyAlignment="1">
      <alignment horizontal="center" vertical="center"/>
    </xf>
    <xf numFmtId="4" fontId="0" fillId="0" borderId="4" xfId="0" applyNumberFormat="1" applyFill="1" applyBorder="1" applyAlignment="1">
      <alignment horizontal="center" vertical="center"/>
    </xf>
    <xf numFmtId="4" fontId="0" fillId="0" borderId="4" xfId="0" applyNumberFormat="1" applyFont="1" applyFill="1" applyBorder="1" applyAlignment="1">
      <alignment horizontal="center" vertical="center"/>
    </xf>
    <xf numFmtId="4" fontId="0" fillId="0" borderId="9" xfId="0" applyNumberFormat="1" applyFont="1" applyBorder="1" applyAlignment="1">
      <alignment horizontal="center" vertical="center"/>
    </xf>
    <xf numFmtId="4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7" fillId="2" borderId="12" xfId="0" applyFont="1" applyFill="1" applyBorder="1"/>
    <xf numFmtId="164" fontId="0" fillId="0" borderId="0" xfId="0" applyNumberFormat="1" applyBorder="1" applyAlignment="1">
      <alignment horizontal="left"/>
    </xf>
    <xf numFmtId="0" fontId="0" fillId="0" borderId="0" xfId="0" applyFont="1" applyFill="1" applyBorder="1"/>
    <xf numFmtId="0" fontId="1" fillId="3" borderId="6" xfId="0" applyFont="1" applyFill="1" applyBorder="1"/>
    <xf numFmtId="0" fontId="2" fillId="3" borderId="6" xfId="0" applyFont="1" applyFill="1" applyBorder="1"/>
    <xf numFmtId="4" fontId="2" fillId="3" borderId="11" xfId="0" applyNumberFormat="1" applyFont="1" applyFill="1" applyBorder="1"/>
    <xf numFmtId="164" fontId="1" fillId="4" borderId="0" xfId="0" applyNumberFormat="1" applyFont="1" applyFill="1" applyBorder="1" applyAlignment="1">
      <alignment horizontal="left"/>
    </xf>
    <xf numFmtId="164" fontId="0" fillId="4" borderId="0" xfId="0" applyNumberFormat="1" applyFont="1" applyFill="1" applyBorder="1" applyAlignment="1">
      <alignment horizontal="left"/>
    </xf>
    <xf numFmtId="49" fontId="0" fillId="4" borderId="0" xfId="0" applyNumberFormat="1" applyFill="1" applyBorder="1" applyAlignment="1">
      <alignment horizontal="left"/>
    </xf>
    <xf numFmtId="49" fontId="1" fillId="4" borderId="0" xfId="0" applyNumberFormat="1" applyFont="1" applyFill="1" applyBorder="1" applyAlignment="1">
      <alignment horizontal="left"/>
    </xf>
    <xf numFmtId="0" fontId="1" fillId="4" borderId="0" xfId="0" applyFont="1" applyFill="1" applyBorder="1" applyAlignment="1">
      <alignment horizontal="center"/>
    </xf>
    <xf numFmtId="0" fontId="1" fillId="4" borderId="0" xfId="0" applyFont="1" applyFill="1" applyBorder="1" applyAlignment="1">
      <alignment horizontal="center" vertical="center"/>
    </xf>
    <xf numFmtId="49" fontId="0" fillId="4" borderId="0" xfId="0" applyNumberFormat="1" applyFont="1" applyFill="1" applyBorder="1" applyAlignment="1">
      <alignment horizontal="left"/>
    </xf>
    <xf numFmtId="0" fontId="0" fillId="4" borderId="0" xfId="0" applyFont="1" applyFill="1" applyBorder="1"/>
    <xf numFmtId="4" fontId="0" fillId="4" borderId="0" xfId="0" applyNumberFormat="1" applyFont="1" applyFill="1" applyBorder="1"/>
    <xf numFmtId="4" fontId="7" fillId="4" borderId="0" xfId="0" applyNumberFormat="1" applyFont="1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0" fontId="0" fillId="4" borderId="0" xfId="0" applyFont="1" applyFill="1" applyBorder="1" applyAlignment="1">
      <alignment horizontal="center"/>
    </xf>
    <xf numFmtId="164" fontId="5" fillId="4" borderId="0" xfId="0" applyNumberFormat="1" applyFont="1" applyFill="1" applyBorder="1" applyAlignment="1">
      <alignment horizontal="left"/>
    </xf>
    <xf numFmtId="4" fontId="0" fillId="4" borderId="0" xfId="0" applyNumberFormat="1" applyFont="1" applyFill="1" applyBorder="1" applyAlignment="1">
      <alignment horizontal="center" vertical="center"/>
    </xf>
    <xf numFmtId="0" fontId="0" fillId="4" borderId="0" xfId="0" applyFont="1" applyFill="1" applyBorder="1" applyAlignment="1">
      <alignment horizontal="center" vertical="center"/>
    </xf>
    <xf numFmtId="0" fontId="1" fillId="4" borderId="0" xfId="0" applyFont="1" applyFill="1" applyBorder="1"/>
    <xf numFmtId="0" fontId="0" fillId="4" borderId="0" xfId="0" applyFont="1" applyFill="1" applyBorder="1" applyAlignment="1">
      <alignment horizontal="left"/>
    </xf>
    <xf numFmtId="0" fontId="0" fillId="4" borderId="6" xfId="0" applyFont="1" applyFill="1" applyBorder="1" applyAlignment="1">
      <alignment horizontal="center"/>
    </xf>
    <xf numFmtId="164" fontId="1" fillId="4" borderId="7" xfId="0" applyNumberFormat="1" applyFont="1" applyFill="1" applyBorder="1" applyAlignment="1">
      <alignment horizontal="left"/>
    </xf>
    <xf numFmtId="0" fontId="1" fillId="4" borderId="0" xfId="0" applyFont="1" applyFill="1" applyBorder="1" applyAlignment="1">
      <alignment horizontal="left"/>
    </xf>
    <xf numFmtId="0" fontId="0" fillId="4" borderId="3" xfId="0" applyFont="1" applyFill="1" applyBorder="1" applyAlignment="1">
      <alignment horizontal="center"/>
    </xf>
    <xf numFmtId="164" fontId="1" fillId="4" borderId="1" xfId="0" applyNumberFormat="1" applyFont="1" applyFill="1" applyBorder="1" applyAlignment="1">
      <alignment horizontal="left"/>
    </xf>
    <xf numFmtId="164" fontId="7" fillId="4" borderId="1" xfId="0" applyNumberFormat="1" applyFont="1" applyFill="1" applyBorder="1" applyAlignment="1">
      <alignment horizontal="left"/>
    </xf>
    <xf numFmtId="4" fontId="0" fillId="4" borderId="3" xfId="0" applyNumberFormat="1" applyFont="1" applyFill="1" applyBorder="1" applyAlignment="1">
      <alignment horizontal="center"/>
    </xf>
    <xf numFmtId="164" fontId="1" fillId="4" borderId="5" xfId="0" applyNumberFormat="1" applyFont="1" applyFill="1" applyBorder="1" applyAlignment="1">
      <alignment horizontal="left"/>
    </xf>
    <xf numFmtId="164" fontId="0" fillId="4" borderId="6" xfId="0" applyNumberFormat="1" applyFont="1" applyFill="1" applyBorder="1" applyAlignment="1">
      <alignment horizontal="left"/>
    </xf>
    <xf numFmtId="0" fontId="0" fillId="4" borderId="6" xfId="0" applyFont="1" applyFill="1" applyBorder="1"/>
    <xf numFmtId="0" fontId="1" fillId="4" borderId="6" xfId="0" applyFont="1" applyFill="1" applyBorder="1" applyAlignment="1">
      <alignment horizontal="center"/>
    </xf>
    <xf numFmtId="4" fontId="0" fillId="4" borderId="6" xfId="0" applyNumberFormat="1" applyFont="1" applyFill="1" applyBorder="1"/>
    <xf numFmtId="4" fontId="0" fillId="4" borderId="6" xfId="0" applyNumberFormat="1" applyFont="1" applyFill="1" applyBorder="1" applyAlignment="1">
      <alignment horizontal="center" vertical="center"/>
    </xf>
    <xf numFmtId="0" fontId="0" fillId="4" borderId="6" xfId="0" applyFont="1" applyFill="1" applyBorder="1" applyAlignment="1">
      <alignment horizontal="center" vertical="center"/>
    </xf>
    <xf numFmtId="4" fontId="0" fillId="4" borderId="11" xfId="0" applyNumberFormat="1" applyFont="1" applyFill="1" applyBorder="1" applyAlignment="1">
      <alignment horizontal="right"/>
    </xf>
    <xf numFmtId="0" fontId="1" fillId="4" borderId="14" xfId="0" applyFont="1" applyFill="1" applyBorder="1" applyAlignment="1">
      <alignment horizontal="center"/>
    </xf>
    <xf numFmtId="0" fontId="2" fillId="4" borderId="2" xfId="0" applyFont="1" applyFill="1" applyBorder="1"/>
    <xf numFmtId="49" fontId="2" fillId="4" borderId="2" xfId="0" applyNumberFormat="1" applyFont="1" applyFill="1" applyBorder="1" applyAlignment="1">
      <alignment horizontal="left"/>
    </xf>
    <xf numFmtId="0" fontId="2" fillId="4" borderId="2" xfId="0" applyFont="1" applyFill="1" applyBorder="1" applyAlignment="1">
      <alignment horizontal="left"/>
    </xf>
    <xf numFmtId="4" fontId="2" fillId="4" borderId="2" xfId="0" applyNumberFormat="1" applyFont="1" applyFill="1" applyBorder="1"/>
    <xf numFmtId="0" fontId="2" fillId="4" borderId="8" xfId="0" applyFont="1" applyFill="1" applyBorder="1"/>
    <xf numFmtId="0" fontId="2" fillId="4" borderId="0" xfId="0" applyFont="1" applyFill="1" applyBorder="1"/>
    <xf numFmtId="164" fontId="2" fillId="4" borderId="0" xfId="0" applyNumberFormat="1" applyFont="1" applyFill="1" applyBorder="1" applyAlignment="1">
      <alignment horizontal="left"/>
    </xf>
    <xf numFmtId="0" fontId="2" fillId="4" borderId="0" xfId="0" applyFont="1" applyFill="1" applyBorder="1" applyAlignment="1">
      <alignment horizontal="left"/>
    </xf>
    <xf numFmtId="4" fontId="2" fillId="4" borderId="0" xfId="0" applyNumberFormat="1" applyFont="1" applyFill="1" applyBorder="1"/>
    <xf numFmtId="0" fontId="2" fillId="4" borderId="3" xfId="0" applyFont="1" applyFill="1" applyBorder="1"/>
    <xf numFmtId="49" fontId="2" fillId="4" borderId="0" xfId="0" applyNumberFormat="1" applyFont="1" applyFill="1" applyBorder="1" applyAlignment="1">
      <alignment horizontal="left"/>
    </xf>
    <xf numFmtId="0" fontId="0" fillId="5" borderId="0" xfId="0" applyNumberFormat="1" applyFill="1" applyBorder="1" applyAlignment="1">
      <alignment horizontal="left"/>
    </xf>
    <xf numFmtId="164" fontId="8" fillId="4" borderId="0" xfId="0" applyNumberFormat="1" applyFont="1" applyFill="1" applyAlignment="1">
      <alignment horizontal="left"/>
    </xf>
    <xf numFmtId="4" fontId="0" fillId="0" borderId="10" xfId="0" applyNumberFormat="1" applyFont="1" applyBorder="1" applyAlignment="1"/>
    <xf numFmtId="4" fontId="0" fillId="0" borderId="13" xfId="0" applyNumberFormat="1" applyFont="1" applyBorder="1" applyAlignment="1"/>
    <xf numFmtId="0" fontId="0" fillId="0" borderId="10" xfId="0" applyBorder="1" applyAlignment="1"/>
    <xf numFmtId="0" fontId="0" fillId="0" borderId="13" xfId="0" applyBorder="1" applyAlignment="1"/>
    <xf numFmtId="0" fontId="0" fillId="0" borderId="10" xfId="0" applyFont="1" applyBorder="1" applyAlignment="1"/>
    <xf numFmtId="0" fontId="0" fillId="0" borderId="13" xfId="0" applyFont="1" applyBorder="1" applyAlignment="1"/>
    <xf numFmtId="4" fontId="0" fillId="4" borderId="15" xfId="0" applyNumberFormat="1" applyFill="1" applyBorder="1"/>
    <xf numFmtId="4" fontId="0" fillId="4" borderId="15" xfId="0" applyNumberFormat="1" applyFill="1" applyBorder="1" applyAlignment="1">
      <alignment horizontal="center" vertical="center"/>
    </xf>
    <xf numFmtId="4" fontId="0" fillId="4" borderId="16" xfId="0" applyNumberFormat="1" applyFill="1" applyBorder="1"/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/>
    <xf numFmtId="0" fontId="1" fillId="0" borderId="10" xfId="0" applyFont="1" applyBorder="1" applyAlignment="1">
      <alignment horizontal="center"/>
    </xf>
    <xf numFmtId="0" fontId="1" fillId="0" borderId="1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47</xdr:row>
      <xdr:rowOff>0</xdr:rowOff>
    </xdr:from>
    <xdr:to>
      <xdr:col>1</xdr:col>
      <xdr:colOff>1352550</xdr:colOff>
      <xdr:row>48</xdr:row>
      <xdr:rowOff>152400</xdr:rowOff>
    </xdr:to>
    <xdr:sp macro="" textlink="">
      <xdr:nvSpPr>
        <xdr:cNvPr id="1252" name="AutoShape 158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SpPr>
          <a:spLocks noChangeAspect="1" noChangeArrowheads="1"/>
        </xdr:cNvSpPr>
      </xdr:nvSpPr>
      <xdr:spPr bwMode="auto">
        <a:xfrm>
          <a:off x="800100" y="9572625"/>
          <a:ext cx="12668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914400</xdr:colOff>
      <xdr:row>0</xdr:row>
      <xdr:rowOff>28575</xdr:rowOff>
    </xdr:from>
    <xdr:to>
      <xdr:col>8</xdr:col>
      <xdr:colOff>752475</xdr:colOff>
      <xdr:row>4</xdr:row>
      <xdr:rowOff>161925</xdr:rowOff>
    </xdr:to>
    <xdr:pic>
      <xdr:nvPicPr>
        <xdr:cNvPr id="8" name="Picture 1" descr="image00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584" t="5714" r="4301"/>
        <a:stretch/>
      </xdr:blipFill>
      <xdr:spPr bwMode="auto">
        <a:xfrm>
          <a:off x="10229850" y="28575"/>
          <a:ext cx="2447925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495299</xdr:colOff>
      <xdr:row>46</xdr:row>
      <xdr:rowOff>118780</xdr:rowOff>
    </xdr:from>
    <xdr:to>
      <xdr:col>1</xdr:col>
      <xdr:colOff>1181099</xdr:colOff>
      <xdr:row>50</xdr:row>
      <xdr:rowOff>152399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EABF1DA-A2A8-41D1-BA03-429337D3DB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95299" y="9500905"/>
          <a:ext cx="1400175" cy="82419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2000250</xdr:colOff>
      <xdr:row>0</xdr:row>
      <xdr:rowOff>77736</xdr:rowOff>
    </xdr:from>
    <xdr:to>
      <xdr:col>7</xdr:col>
      <xdr:colOff>0</xdr:colOff>
      <xdr:row>4</xdr:row>
      <xdr:rowOff>76200</xdr:rowOff>
    </xdr:to>
    <xdr:pic>
      <xdr:nvPicPr>
        <xdr:cNvPr id="4" name="Picture 1" descr="image00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714"/>
        <a:stretch/>
      </xdr:blipFill>
      <xdr:spPr bwMode="auto">
        <a:xfrm>
          <a:off x="5476875" y="77736"/>
          <a:ext cx="2143125" cy="7604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$%20AviaGlobalGroup/AGG%20Finance/AGG%20Credit%20Card%20Receipts/AGG%20MasterCard%20Receipt%20Lo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GG MC Chg Trkg Mas"/>
      <sheetName val="stmttab"/>
    </sheetNames>
    <sheetDataSet>
      <sheetData sheetId="0">
        <row r="1">
          <cell r="A1" t="str">
            <v>Date</v>
          </cell>
          <cell r="B1" t="str">
            <v>Client</v>
          </cell>
          <cell r="C1" t="str">
            <v>Member</v>
          </cell>
          <cell r="D1" t="str">
            <v>Transaction Description</v>
          </cell>
          <cell r="E1" t="str">
            <v>Amount</v>
          </cell>
          <cell r="F1" t="str">
            <v>Date Chgd</v>
          </cell>
          <cell r="G1" t="str">
            <v>Date Client Invoiced</v>
          </cell>
          <cell r="H1" t="str">
            <v>Date Paid</v>
          </cell>
          <cell r="I1" t="str">
            <v>Simple Description</v>
          </cell>
          <cell r="J1" t="str">
            <v>AGG Credit Card Receipts/</v>
          </cell>
          <cell r="K1" t="str">
            <v>BoA Transaction Details/</v>
          </cell>
          <cell r="L1" t="str">
            <v>BoA Statement Description</v>
          </cell>
        </row>
        <row r="2">
          <cell r="A2">
            <v>44195</v>
          </cell>
          <cell r="B2" t="str">
            <v>Peregrine</v>
          </cell>
          <cell r="C2" t="str">
            <v>LRC</v>
          </cell>
          <cell r="D2" t="str">
            <v>Shutterstock SSTK-0DF02-5FCE</v>
          </cell>
          <cell r="E2">
            <v>106</v>
          </cell>
          <cell r="F2">
            <v>44195</v>
          </cell>
          <cell r="G2" t="str">
            <v>30DEC20/ PEREARA 0101-20</v>
          </cell>
          <cell r="H2">
            <v>44218</v>
          </cell>
          <cell r="I2" t="str">
            <v>Images for Peregrine Website</v>
          </cell>
          <cell r="J2" t="str">
            <v>201230 - Peregrine - Shutterstock SSTK-0DF02-5FCE.pdf</v>
          </cell>
          <cell r="K2" t="str">
            <v>STK Shutterstock 12-30 PURCHASE 8666633954.pdf</v>
          </cell>
          <cell r="L2" t="str">
            <v>STK*Shutterstock 12/30 PURCHASE 8666633954 NY DEBIT CARD *7411</v>
          </cell>
        </row>
        <row r="3">
          <cell r="A3">
            <v>44214</v>
          </cell>
          <cell r="B3" t="str">
            <v>AGG</v>
          </cell>
          <cell r="C3" t="str">
            <v>LRC</v>
          </cell>
          <cell r="D3" t="str">
            <v>Mailchimp Essentials MC11487833</v>
          </cell>
          <cell r="E3">
            <v>9.99</v>
          </cell>
          <cell r="F3">
            <v>44214</v>
          </cell>
          <cell r="I3" t="str">
            <v>AGG Mailchimp account</v>
          </cell>
          <cell r="J3" t="str">
            <v>210118 - AGG - Mailchimp Essentials MC11487833.pdf</v>
          </cell>
          <cell r="K3" t="str">
            <v>MAILCHIMP MISC 01-18 PURCHASE.pdf</v>
          </cell>
          <cell r="L3" t="str">
            <v>MAILCHIMP *MISC 01/18 PURCHASE MAILCHIMP.COM GA DEBIT CARD *7411</v>
          </cell>
        </row>
        <row r="4">
          <cell r="A4">
            <v>44215</v>
          </cell>
          <cell r="B4" t="str">
            <v>AGG</v>
          </cell>
          <cell r="C4" t="str">
            <v>HEA</v>
          </cell>
          <cell r="D4" t="str">
            <v>NBAA Dues Receipt thru 31MAR2022</v>
          </cell>
          <cell r="E4">
            <v>725</v>
          </cell>
          <cell r="F4">
            <v>44215</v>
          </cell>
          <cell r="I4" t="str">
            <v>NBAA Annual Dues</v>
          </cell>
          <cell r="J4" t="str">
            <v>AGG NBAA Dues Receipt thru 31MAR2022 19Jan21.pdf</v>
          </cell>
          <cell r="L4" t="str">
            <v>NATIONAL BUSINESS 01/19 PURCHASE WASHINGTON DC DEBIT CARD *0975</v>
          </cell>
        </row>
        <row r="5">
          <cell r="A5">
            <v>44216</v>
          </cell>
          <cell r="B5" t="str">
            <v>Peregrine</v>
          </cell>
          <cell r="C5" t="str">
            <v>LRC</v>
          </cell>
          <cell r="D5" t="str">
            <v>Mailchimp Essentials MC11510233</v>
          </cell>
          <cell r="E5">
            <v>52.99</v>
          </cell>
          <cell r="F5">
            <v>44216</v>
          </cell>
          <cell r="I5" t="str">
            <v>Peregrine Mailchimp Account</v>
          </cell>
          <cell r="J5" t="str">
            <v>210120 - Peregrine - Mailchimp Essentials MC11510233.pdf</v>
          </cell>
          <cell r="K5" t="str">
            <v>MailChimp 01-20 PURCHASE Atlanta GA.pdf</v>
          </cell>
          <cell r="L5" t="str">
            <v>MailChimp 01/20 PURCHASE Atlanta GA DEBIT CARD *7411</v>
          </cell>
        </row>
        <row r="6">
          <cell r="A6">
            <v>44221</v>
          </cell>
          <cell r="B6" t="str">
            <v>Peregrine</v>
          </cell>
          <cell r="C6" t="str">
            <v>FWC</v>
          </cell>
          <cell r="D6" t="str">
            <v>Owl for Thunderbird</v>
          </cell>
          <cell r="E6">
            <v>12.19</v>
          </cell>
          <cell r="F6">
            <v>44221</v>
          </cell>
          <cell r="I6" t="str">
            <v>Owl - Microsoft Exchange Access Software</v>
          </cell>
          <cell r="K6" t="str">
            <v>OWL FOR THUNDERBI 01-23 PURCHASE WIESBADEN.pdf</v>
          </cell>
          <cell r="L6" t="str">
            <v>OWL FOR THUNDERBI 01/23 PURCHASE WIESBADEN DEBIT CARD *7429</v>
          </cell>
        </row>
        <row r="7">
          <cell r="A7">
            <v>44221</v>
          </cell>
          <cell r="B7" t="str">
            <v>Peregrine</v>
          </cell>
          <cell r="C7" t="str">
            <v>FWC</v>
          </cell>
          <cell r="D7" t="str">
            <v>Transaction fee for Owl for Thunderbird</v>
          </cell>
          <cell r="E7">
            <v>0.37</v>
          </cell>
          <cell r="F7">
            <v>44221</v>
          </cell>
          <cell r="I7" t="str">
            <v>Foreign currency transaction fee for Owl</v>
          </cell>
          <cell r="K7" t="str">
            <v>INTERNATIONAL TRANSACTION FEE 01-23 OWL FOR THUNDERBI WIESBADEN.pdf</v>
          </cell>
          <cell r="L7" t="str">
            <v>INTERNATIONAL TRANSACTION FEE 01/23 OWL FOR THUNDERBI WIESBADEN DEBIT CARD *7429</v>
          </cell>
        </row>
        <row r="8">
          <cell r="A8">
            <v>44221</v>
          </cell>
          <cell r="B8" t="str">
            <v>Peregrine</v>
          </cell>
          <cell r="C8" t="str">
            <v>FWC</v>
          </cell>
          <cell r="D8" t="str">
            <v>Elementor website tool</v>
          </cell>
          <cell r="E8">
            <v>49</v>
          </cell>
          <cell r="F8">
            <v>44221</v>
          </cell>
          <cell r="I8" t="str">
            <v>Elementor, website template software</v>
          </cell>
          <cell r="K8" t="str">
            <v>ELEMENTOR 01-24 PURCHASE WILMINGTON DE.pdf</v>
          </cell>
          <cell r="L8" t="str">
            <v>ELEMENTOR 01/24 PURCHASE WILMINGTON DE DEBIT CARD *7429</v>
          </cell>
        </row>
        <row r="9">
          <cell r="A9">
            <v>44221</v>
          </cell>
          <cell r="B9" t="str">
            <v>Peregrine</v>
          </cell>
          <cell r="C9" t="str">
            <v>FWC</v>
          </cell>
          <cell r="D9" t="str">
            <v>Website tool</v>
          </cell>
          <cell r="E9">
            <v>69</v>
          </cell>
          <cell r="F9">
            <v>44221</v>
          </cell>
          <cell r="I9" t="str">
            <v>Website "Under construction" plugin</v>
          </cell>
          <cell r="K9" t="str">
            <v>GUM.CO CC WEBFAC 01-24 PURCHASE 6502043486.pdf</v>
          </cell>
          <cell r="L9" t="str">
            <v>GUM.CO/CC* WEBFAC 01/24 PURCHASE 6502043486 CA DEBIT CARD *7429</v>
          </cell>
        </row>
        <row r="10">
          <cell r="A10">
            <v>44221</v>
          </cell>
          <cell r="B10" t="str">
            <v>Peregrine</v>
          </cell>
          <cell r="C10" t="str">
            <v>FWC</v>
          </cell>
          <cell r="D10" t="str">
            <v>Really simple SSL</v>
          </cell>
          <cell r="E10">
            <v>29</v>
          </cell>
          <cell r="F10">
            <v>44221</v>
          </cell>
          <cell r="I10" t="str">
            <v>Really Simple SSL plug-in for website</v>
          </cell>
          <cell r="K10" t="str">
            <v>REALLY SIMPLE SSL 01-24 PURCHASE GRONINGEN.pdf</v>
          </cell>
          <cell r="L10" t="str">
            <v>REALLY SIMPLE SSL 01/24 PURCHASE GRONINGEN DEBIT CARD *7429</v>
          </cell>
        </row>
        <row r="11">
          <cell r="A11">
            <v>44221</v>
          </cell>
          <cell r="B11" t="str">
            <v>Peregrine</v>
          </cell>
          <cell r="C11" t="str">
            <v>FWC</v>
          </cell>
          <cell r="D11" t="str">
            <v>Transaction fee for Really Simple SSL</v>
          </cell>
          <cell r="E11">
            <v>0.87</v>
          </cell>
          <cell r="F11">
            <v>44221</v>
          </cell>
          <cell r="I11" t="str">
            <v>Foreign currency transaction fee for Really Simple SSL</v>
          </cell>
          <cell r="K11" t="str">
            <v>INTERNATIONAL TRANSACTION FEE 01-24 REALLY SIMPLE SSL GRONINGEN.pdf</v>
          </cell>
          <cell r="L11" t="str">
            <v>INTERNATIONAL TRANSACTION FEE 01/24 REALLY SIMPLE SSL GRONINGEN DEBIT CARD *7429</v>
          </cell>
        </row>
        <row r="12">
          <cell r="A12">
            <v>44221</v>
          </cell>
          <cell r="B12" t="str">
            <v>Peregrine</v>
          </cell>
          <cell r="C12" t="str">
            <v>FWC</v>
          </cell>
          <cell r="D12" t="str">
            <v>Website tool purchase</v>
          </cell>
          <cell r="E12">
            <v>24</v>
          </cell>
          <cell r="F12">
            <v>44221</v>
          </cell>
          <cell r="I12" t="str">
            <v>Website plug-in for website</v>
          </cell>
          <cell r="K12" t="str">
            <v>PAYPAL SOFTACULO 01-24 PURCHASE 4029357733.pdf</v>
          </cell>
          <cell r="L12" t="str">
            <v>PAYPAL *SOFTACULO 01/24 PURCHASE 4029357733 CA DEBIT CARD *7429</v>
          </cell>
        </row>
        <row r="13">
          <cell r="A13">
            <v>44221</v>
          </cell>
          <cell r="B13" t="str">
            <v>Peregrine</v>
          </cell>
          <cell r="C13" t="str">
            <v>FWC</v>
          </cell>
          <cell r="D13" t="str">
            <v>Complianz plug-in for website</v>
          </cell>
          <cell r="E13">
            <v>45</v>
          </cell>
          <cell r="F13">
            <v>44221</v>
          </cell>
          <cell r="I13" t="str">
            <v>Complianz - Website plugin for international compliance</v>
          </cell>
          <cell r="K13" t="str">
            <v>COMPLIANZ GDPR PL 01-25 PURCHASE GRONINGEN.pdf</v>
          </cell>
          <cell r="L13" t="str">
            <v>COMPLIANZ GDPR PL 01/25 PURCHASE GRONINGEN DEBIT CARD *7429</v>
          </cell>
        </row>
        <row r="14">
          <cell r="A14">
            <v>44221</v>
          </cell>
          <cell r="B14" t="str">
            <v>Peregrine</v>
          </cell>
          <cell r="C14" t="str">
            <v>FWC</v>
          </cell>
          <cell r="D14" t="str">
            <v>Transaction fee fro Complianz plug-in</v>
          </cell>
          <cell r="E14">
            <v>1.35</v>
          </cell>
          <cell r="F14">
            <v>44221</v>
          </cell>
          <cell r="I14" t="str">
            <v>Foreign transaction fee for Complianz</v>
          </cell>
          <cell r="K14" t="str">
            <v>INTERNATIONAL TRANSACTION FEE 01-25 COMPLIANZ GDPR PL GRONINGEN.pdf</v>
          </cell>
          <cell r="L14" t="str">
            <v>INTERNATIONAL TRANSACTION FEE 01/25 COMPLIANZ GDPR PL GRONINGEN DEBIT CARD *7429</v>
          </cell>
        </row>
        <row r="15">
          <cell r="A15">
            <v>44224</v>
          </cell>
          <cell r="B15" t="str">
            <v>AGG</v>
          </cell>
          <cell r="C15" t="str">
            <v>LRC</v>
          </cell>
          <cell r="D15" t="str">
            <v>Shutterstock SSTK-0F065-DFD</v>
          </cell>
          <cell r="E15">
            <v>125</v>
          </cell>
          <cell r="F15">
            <v>44224</v>
          </cell>
          <cell r="I15" t="str">
            <v>Images for websites</v>
          </cell>
          <cell r="J15" t="str">
            <v>210128 - Shutterstock SSTK-0F065-DFD2.pdf</v>
          </cell>
          <cell r="K15" t="str">
            <v>STK Shutterstock 01-28 PURCHASE 8666633954.pdf</v>
          </cell>
          <cell r="L15" t="str">
            <v>STK*Shutterstock 01/28 PURCHASE 8666633954 NY DEBIT CARD *7411</v>
          </cell>
        </row>
        <row r="16">
          <cell r="A16">
            <v>44244</v>
          </cell>
          <cell r="B16" t="str">
            <v>AGG</v>
          </cell>
          <cell r="C16" t="str">
            <v>LRC</v>
          </cell>
          <cell r="D16" t="str">
            <v>RTCA Membership Confirmation 004903</v>
          </cell>
          <cell r="E16">
            <v>600</v>
          </cell>
          <cell r="F16">
            <v>44244</v>
          </cell>
          <cell r="I16" t="str">
            <v>RTCA Annual Membership Dues</v>
          </cell>
          <cell r="J16" t="str">
            <v>210217 - RTCA Membership Confirmation 0049032.pdf</v>
          </cell>
          <cell r="K16" t="str">
            <v>RTCA 02-17 PURCHASE 2023300656.pdf</v>
          </cell>
          <cell r="L16" t="str">
            <v>RTCA 02/17 PURCHASE 2023300656 DC DEBIT CARD *7411</v>
          </cell>
        </row>
        <row r="17">
          <cell r="A17">
            <v>44245</v>
          </cell>
          <cell r="B17" t="str">
            <v>AGG</v>
          </cell>
          <cell r="C17" t="str">
            <v>LRC</v>
          </cell>
          <cell r="D17" t="str">
            <v>Mailchimp Essentials MC1180669</v>
          </cell>
          <cell r="E17">
            <v>10.55</v>
          </cell>
          <cell r="F17">
            <v>44245</v>
          </cell>
          <cell r="I17" t="str">
            <v>AGG Mailchimp account</v>
          </cell>
          <cell r="J17" t="str">
            <v>210218 - AGG - Mailchimp Essentials MC11806693.pdf</v>
          </cell>
          <cell r="K17" t="str">
            <v>MAILCHIMP MISC 02-18 PURCHASE.pdf</v>
          </cell>
          <cell r="L17" t="str">
            <v>MAILCHIMP *MISC 02/18 PURCHASE MAILCHIMP.COM GA DEBIT CARD *7411</v>
          </cell>
        </row>
        <row r="18">
          <cell r="A18">
            <v>44247</v>
          </cell>
          <cell r="B18" t="str">
            <v>Peregrine</v>
          </cell>
          <cell r="C18" t="str">
            <v>LRC</v>
          </cell>
          <cell r="D18" t="str">
            <v>Mailchimp Essentials MC1182814</v>
          </cell>
          <cell r="E18">
            <v>52.99</v>
          </cell>
          <cell r="F18">
            <v>44247</v>
          </cell>
          <cell r="I18" t="str">
            <v>Peregrine Mailchimp Account</v>
          </cell>
          <cell r="J18" t="str">
            <v>210220 - Peregrine - Mailchimp Essentials MC11828145.pdf</v>
          </cell>
          <cell r="K18" t="str">
            <v>MailChimp 02-20 PURCHASE Atlanta GA.pdf</v>
          </cell>
          <cell r="L18" t="str">
            <v>MailChimp 02/20 PURCHASE Atlanta GA DEBIT CARD *7411</v>
          </cell>
        </row>
        <row r="19">
          <cell r="A19">
            <v>44254</v>
          </cell>
          <cell r="B19" t="str">
            <v>AGG</v>
          </cell>
          <cell r="C19" t="str">
            <v>LRC</v>
          </cell>
          <cell r="D19" t="str">
            <v>Shutterstock SSTK-0B738-AA9</v>
          </cell>
          <cell r="E19">
            <v>125</v>
          </cell>
          <cell r="F19">
            <v>44254</v>
          </cell>
          <cell r="I19" t="str">
            <v>Images for websites</v>
          </cell>
          <cell r="J19" t="str">
            <v>210227 - Shutterstock SSTK-0B738-AA97.pdf</v>
          </cell>
          <cell r="K19" t="str">
            <v>STK Shutterstock 02-27 PURCHASE 8666633954 NY.pdf</v>
          </cell>
          <cell r="L19" t="str">
            <v>STK*Shutterstock 02/27 PURCHASE 8666633954 NY DEBIT CARD *7411</v>
          </cell>
        </row>
        <row r="20">
          <cell r="A20">
            <v>44272</v>
          </cell>
          <cell r="B20" t="str">
            <v>Peregrine</v>
          </cell>
          <cell r="C20" t="str">
            <v>FWC</v>
          </cell>
          <cell r="D20" t="str">
            <v>Monster Insights web analytics</v>
          </cell>
          <cell r="E20">
            <v>79.599999999999994</v>
          </cell>
          <cell r="F20">
            <v>44272</v>
          </cell>
          <cell r="I20" t="str">
            <v>Monster Insights - Website analytics subscription</v>
          </cell>
          <cell r="K20" t="str">
            <v>MONSTERINSIGHTS P 03-16 PURCHASE WEST PALM BEA FL.pdf</v>
          </cell>
          <cell r="L20" t="str">
            <v>MONSTERINSIGHTS P 03/16 PURCHASE WEST PALM BEA FL DEBIT CARD *7429</v>
          </cell>
        </row>
        <row r="21">
          <cell r="A21">
            <v>44272</v>
          </cell>
          <cell r="B21" t="str">
            <v>Peregrine</v>
          </cell>
          <cell r="C21" t="str">
            <v>FWC</v>
          </cell>
          <cell r="D21" t="str">
            <v>Website tool purchase</v>
          </cell>
          <cell r="E21">
            <v>49.5</v>
          </cell>
          <cell r="F21">
            <v>44272</v>
          </cell>
          <cell r="I21" t="str">
            <v>Semper - Website Analytics subscription</v>
          </cell>
          <cell r="K21" t="str">
            <v>SEMPER PLUGINS AI 03-16 PURCHASE 8552845840 FL.pdf</v>
          </cell>
          <cell r="L21" t="str">
            <v>SEMPER PLUGINS AI 03/16 PURCHASE 8552845840 FL DEBIT CARD *7429</v>
          </cell>
        </row>
        <row r="22">
          <cell r="A22">
            <v>44273</v>
          </cell>
          <cell r="B22" t="str">
            <v>AGG</v>
          </cell>
          <cell r="C22" t="str">
            <v>LRC</v>
          </cell>
          <cell r="D22" t="str">
            <v>Mailchimp Essentials MC1209509</v>
          </cell>
          <cell r="E22">
            <v>10.55</v>
          </cell>
          <cell r="F22">
            <v>44273</v>
          </cell>
          <cell r="I22" t="str">
            <v>AGG Mailchimp account</v>
          </cell>
          <cell r="J22" t="str">
            <v>210318 - AGG - Mailchimp Essentials MC12095090.pdf</v>
          </cell>
          <cell r="K22" t="str">
            <v>MAILCHIMP MISC 03-18 PURCHASE.pdf</v>
          </cell>
          <cell r="L22" t="str">
            <v>MAILCHIMP *MISC 03/18 PURCHASE MAILCHIMP.COM GA DEBIT CARD *7411</v>
          </cell>
        </row>
        <row r="23">
          <cell r="A23">
            <v>44275</v>
          </cell>
          <cell r="B23" t="str">
            <v>Peregrine</v>
          </cell>
          <cell r="C23" t="str">
            <v>LRC</v>
          </cell>
          <cell r="D23" t="str">
            <v>Mailchimp Essentials MC1211823</v>
          </cell>
          <cell r="E23">
            <v>52.99</v>
          </cell>
          <cell r="F23">
            <v>44275</v>
          </cell>
          <cell r="I23" t="str">
            <v>Peregrine Mailchimp Account</v>
          </cell>
          <cell r="J23" t="str">
            <v>210320 - Peregrine - Mailchimp Essentials MC12118234.pdf</v>
          </cell>
          <cell r="K23" t="str">
            <v>MailChimp 03-20 PURCHASE Atlanta GA.pdf</v>
          </cell>
          <cell r="L23" t="str">
            <v>MailChimp 03/20 PURCHASE Atlanta GA DEBIT CARD *7411</v>
          </cell>
        </row>
        <row r="24">
          <cell r="A24">
            <v>44283</v>
          </cell>
          <cell r="B24" t="str">
            <v>AGG</v>
          </cell>
          <cell r="C24" t="str">
            <v>LRC</v>
          </cell>
          <cell r="D24" t="str">
            <v>Shutterstock SSTK-05F1C-0C5</v>
          </cell>
          <cell r="E24">
            <v>125</v>
          </cell>
          <cell r="F24">
            <v>44283</v>
          </cell>
          <cell r="I24" t="str">
            <v>Images for websites</v>
          </cell>
          <cell r="J24" t="str">
            <v>210328 - Shutterstock SSTK-05F1C-0C56.pdf</v>
          </cell>
          <cell r="K24" t="str">
            <v>STK Shutterstock 03-28 PURCHASE 8666633954.pdf</v>
          </cell>
          <cell r="L24" t="str">
            <v>STK*Shutterstock 03/28 PURCHASE 8666633954 NY DEBIT CARD *7411</v>
          </cell>
        </row>
        <row r="25">
          <cell r="A25">
            <v>44287</v>
          </cell>
          <cell r="B25" t="str">
            <v>Peregrine</v>
          </cell>
          <cell r="C25" t="str">
            <v>LRC</v>
          </cell>
          <cell r="D25" t="str">
            <v>Dreamstime LLC 1 Week Free Invoice 2219742</v>
          </cell>
          <cell r="E25">
            <v>0</v>
          </cell>
          <cell r="F25">
            <v>44287</v>
          </cell>
          <cell r="I25" t="str">
            <v/>
          </cell>
          <cell r="J25" t="str">
            <v>210401 - Dreamstime LLC 1 Week Free Invoice 22197420.pdf</v>
          </cell>
          <cell r="K25" t="str">
            <v/>
          </cell>
        </row>
        <row r="26">
          <cell r="A26">
            <v>44287</v>
          </cell>
          <cell r="B26" t="str">
            <v>Peregrine</v>
          </cell>
          <cell r="C26" t="str">
            <v>LRC</v>
          </cell>
          <cell r="D26" t="str">
            <v>Dreamstime LLC 1 Week Paid Invoice 2219745</v>
          </cell>
          <cell r="E26">
            <v>23</v>
          </cell>
          <cell r="F26">
            <v>44287</v>
          </cell>
          <cell r="I26" t="str">
            <v>Images for Press Releases</v>
          </cell>
          <cell r="J26" t="str">
            <v>210401 - Dreamstime LLC 1 Week Paid Invoice 22197454.pdf</v>
          </cell>
          <cell r="K26" t="str">
            <v>DREAMSTIME.COM 04-01 PURCHASE 6157715611.pdf</v>
          </cell>
          <cell r="L26" t="str">
            <v>DREAMSTIME.COM 04/01 PURCHASE 6157715611 TN DEBIT CARD *7411</v>
          </cell>
        </row>
        <row r="27">
          <cell r="A27">
            <v>44291</v>
          </cell>
          <cell r="B27" t="str">
            <v>Peregrine</v>
          </cell>
          <cell r="C27" t="str">
            <v>LRC</v>
          </cell>
          <cell r="D27" t="str">
            <v>Mailchimp Google Analytics Add-on MC1227156</v>
          </cell>
          <cell r="E27">
            <v>0</v>
          </cell>
          <cell r="F27">
            <v>44291</v>
          </cell>
          <cell r="I27" t="str">
            <v/>
          </cell>
          <cell r="J27" t="str">
            <v>210405 - Peregrine - Mailchimp Google Analytics Add-on MC12271562.pdf</v>
          </cell>
          <cell r="K27" t="str">
            <v/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67"/>
  <sheetViews>
    <sheetView workbookViewId="0">
      <selection activeCell="E19" sqref="E19"/>
    </sheetView>
  </sheetViews>
  <sheetFormatPr defaultColWidth="11.42578125" defaultRowHeight="15" x14ac:dyDescent="0.25"/>
  <cols>
    <col min="1" max="1" width="10.7109375" style="24" customWidth="1"/>
    <col min="2" max="2" width="27.42578125" style="24" customWidth="1"/>
    <col min="3" max="3" width="23" style="25" customWidth="1"/>
    <col min="4" max="4" width="12.28515625" style="25" customWidth="1"/>
    <col min="5" max="5" width="66.28515625" style="25" customWidth="1"/>
    <col min="6" max="6" width="16.42578125" style="18" customWidth="1"/>
    <col min="7" max="7" width="10.7109375" style="43" customWidth="1"/>
    <col min="8" max="8" width="12" style="44" customWidth="1"/>
    <col min="9" max="9" width="11.42578125" style="26" customWidth="1"/>
    <col min="10" max="10" width="10.7109375" style="18" customWidth="1"/>
    <col min="11" max="11" width="11.42578125" style="19" bestFit="1" customWidth="1"/>
    <col min="12" max="12" width="10.42578125" style="19" customWidth="1"/>
    <col min="13" max="13" width="11.42578125" style="19" customWidth="1"/>
    <col min="14" max="14" width="10.42578125" style="19" customWidth="1"/>
    <col min="15" max="16384" width="11.42578125" style="19"/>
  </cols>
  <sheetData>
    <row r="1" spans="1:15" x14ac:dyDescent="0.25">
      <c r="A1" s="51" t="s">
        <v>18</v>
      </c>
      <c r="B1" s="51"/>
      <c r="C1" s="53" t="s">
        <v>54</v>
      </c>
      <c r="D1" s="54"/>
      <c r="E1" s="51" t="s">
        <v>62</v>
      </c>
      <c r="F1" s="55"/>
      <c r="G1" s="56"/>
      <c r="H1" s="56"/>
      <c r="I1" s="55"/>
    </row>
    <row r="2" spans="1:15" x14ac:dyDescent="0.25">
      <c r="A2" s="51" t="s">
        <v>15</v>
      </c>
      <c r="B2" s="51"/>
      <c r="C2" s="95" t="str">
        <f ca="1">SUBSTITUTE(MID(CELL("filename"),SEARCH("[",CELL("filename"))+1, SEARCH("]",CELL("filename"))-SEARCH("[",CELL("filename"))-1),".xlsx","")</f>
        <v>210408 - LRC ADS_BG ER MasterCard Template File</v>
      </c>
      <c r="D2" s="57"/>
      <c r="E2" s="58"/>
      <c r="F2" s="59"/>
      <c r="G2" s="60"/>
      <c r="H2" s="61"/>
      <c r="I2" s="62"/>
    </row>
    <row r="3" spans="1:15" ht="18.75" x14ac:dyDescent="0.3">
      <c r="A3" s="51" t="s">
        <v>16</v>
      </c>
      <c r="B3" s="51"/>
      <c r="C3" s="96">
        <f ca="1">DATE("20"&amp;LEFT(C2,2),MID(C2,3,2),MID(C2,5,2))</f>
        <v>44294</v>
      </c>
      <c r="D3" s="63"/>
      <c r="E3" s="58"/>
      <c r="F3" s="59"/>
      <c r="G3" s="64"/>
      <c r="H3" s="65"/>
      <c r="I3" s="66"/>
    </row>
    <row r="4" spans="1:15" x14ac:dyDescent="0.25">
      <c r="A4" s="51" t="s">
        <v>17</v>
      </c>
      <c r="B4" s="51"/>
      <c r="C4" s="53" t="s">
        <v>68</v>
      </c>
      <c r="D4" s="57"/>
      <c r="E4" s="67"/>
      <c r="F4" s="59"/>
      <c r="G4" s="64"/>
      <c r="H4" s="65"/>
      <c r="I4" s="62"/>
    </row>
    <row r="5" spans="1:15" x14ac:dyDescent="0.25">
      <c r="A5" s="51"/>
      <c r="B5" s="52"/>
      <c r="C5" s="67"/>
      <c r="D5" s="67"/>
      <c r="E5" s="67"/>
      <c r="F5" s="59"/>
      <c r="G5" s="64"/>
      <c r="H5" s="65"/>
      <c r="I5" s="68"/>
    </row>
    <row r="6" spans="1:15" ht="30" x14ac:dyDescent="0.25">
      <c r="A6" s="36" t="s">
        <v>0</v>
      </c>
      <c r="B6" s="36" t="s">
        <v>2</v>
      </c>
      <c r="C6" s="16" t="s">
        <v>1</v>
      </c>
      <c r="D6" s="109" t="s">
        <v>11</v>
      </c>
      <c r="E6" s="110"/>
      <c r="F6" s="17" t="s">
        <v>19</v>
      </c>
      <c r="G6" s="37" t="s">
        <v>23</v>
      </c>
      <c r="H6" s="38" t="s">
        <v>20</v>
      </c>
      <c r="I6" s="16" t="s">
        <v>22</v>
      </c>
      <c r="J6" s="21"/>
    </row>
    <row r="7" spans="1:15" x14ac:dyDescent="0.25">
      <c r="A7" s="31">
        <v>44195</v>
      </c>
      <c r="B7" s="30" t="s">
        <v>57</v>
      </c>
      <c r="C7" s="28" t="s">
        <v>42</v>
      </c>
      <c r="D7" s="99" t="s">
        <v>55</v>
      </c>
      <c r="E7" s="99" t="s">
        <v>63</v>
      </c>
      <c r="F7" s="23">
        <f>INDEX('[1]AGG MC Chg Trkg Mas'!$A:$L,MATCH(E7,'[1]AGG MC Chg Trkg Mas'!$D:$D,0),5)</f>
        <v>106</v>
      </c>
      <c r="G7" s="39" t="s">
        <v>52</v>
      </c>
      <c r="H7" s="39">
        <v>1</v>
      </c>
      <c r="I7" s="23">
        <f>F7*H7</f>
        <v>106</v>
      </c>
      <c r="K7" s="18"/>
    </row>
    <row r="8" spans="1:15" x14ac:dyDescent="0.25">
      <c r="A8" s="32">
        <v>44216</v>
      </c>
      <c r="B8" s="30" t="s">
        <v>57</v>
      </c>
      <c r="C8" s="28" t="s">
        <v>42</v>
      </c>
      <c r="D8" s="99" t="s">
        <v>56</v>
      </c>
      <c r="E8" s="99" t="s">
        <v>64</v>
      </c>
      <c r="F8" s="23">
        <f>INDEX('[1]AGG MC Chg Trkg Mas'!$A:$L,MATCH(E8,'[1]AGG MC Chg Trkg Mas'!$D:$D,0),5)</f>
        <v>52.99</v>
      </c>
      <c r="G8" s="39" t="s">
        <v>52</v>
      </c>
      <c r="H8" s="39">
        <v>1</v>
      </c>
      <c r="I8" s="23">
        <f>F8*H8</f>
        <v>52.99</v>
      </c>
      <c r="K8" s="18"/>
      <c r="O8" s="27"/>
    </row>
    <row r="9" spans="1:15" x14ac:dyDescent="0.25">
      <c r="A9" s="32">
        <v>44249</v>
      </c>
      <c r="B9" s="30" t="s">
        <v>57</v>
      </c>
      <c r="C9" s="28" t="s">
        <v>42</v>
      </c>
      <c r="D9" s="99" t="s">
        <v>56</v>
      </c>
      <c r="E9" s="99" t="s">
        <v>65</v>
      </c>
      <c r="F9" s="23">
        <f>INDEX('[1]AGG MC Chg Trkg Mas'!$A:$L,MATCH(E9,'[1]AGG MC Chg Trkg Mas'!$D:$D,0),5)</f>
        <v>52.99</v>
      </c>
      <c r="G9" s="39" t="s">
        <v>52</v>
      </c>
      <c r="H9" s="39">
        <v>1</v>
      </c>
      <c r="I9" s="23">
        <f>F9*H9</f>
        <v>52.99</v>
      </c>
      <c r="N9" s="27"/>
    </row>
    <row r="10" spans="1:15" x14ac:dyDescent="0.25">
      <c r="A10" s="32">
        <v>44277</v>
      </c>
      <c r="B10" s="30" t="s">
        <v>57</v>
      </c>
      <c r="C10" s="28" t="s">
        <v>42</v>
      </c>
      <c r="D10" s="99" t="s">
        <v>56</v>
      </c>
      <c r="E10" s="99" t="s">
        <v>66</v>
      </c>
      <c r="F10" s="23">
        <f>INDEX('[1]AGG MC Chg Trkg Mas'!$A:$L,MATCH(E10,'[1]AGG MC Chg Trkg Mas'!$D:$D,0),5)</f>
        <v>52.99</v>
      </c>
      <c r="G10" s="39" t="s">
        <v>52</v>
      </c>
      <c r="H10" s="39">
        <v>1</v>
      </c>
      <c r="I10" s="23">
        <f t="shared" ref="I10:I11" si="0">F10*H10</f>
        <v>52.99</v>
      </c>
      <c r="N10" s="27"/>
    </row>
    <row r="11" spans="1:15" x14ac:dyDescent="0.25">
      <c r="A11" s="31">
        <v>44288</v>
      </c>
      <c r="B11" s="30" t="s">
        <v>57</v>
      </c>
      <c r="C11" s="28" t="s">
        <v>42</v>
      </c>
      <c r="D11" s="99" t="s">
        <v>55</v>
      </c>
      <c r="E11" s="99" t="s">
        <v>67</v>
      </c>
      <c r="F11" s="23">
        <f>INDEX('[1]AGG MC Chg Trkg Mas'!$A:$L,MATCH(E11,'[1]AGG MC Chg Trkg Mas'!$D:$D,0),5)</f>
        <v>23</v>
      </c>
      <c r="G11" s="39" t="s">
        <v>52</v>
      </c>
      <c r="H11" s="39">
        <v>1</v>
      </c>
      <c r="I11" s="23">
        <f t="shared" si="0"/>
        <v>23</v>
      </c>
    </row>
    <row r="12" spans="1:15" x14ac:dyDescent="0.25">
      <c r="A12" s="31"/>
      <c r="B12" s="30"/>
      <c r="C12" s="28"/>
      <c r="D12" s="99"/>
      <c r="E12" s="100"/>
      <c r="F12" s="34"/>
      <c r="G12" s="39"/>
      <c r="H12" s="39"/>
      <c r="I12" s="23"/>
    </row>
    <row r="13" spans="1:15" x14ac:dyDescent="0.25">
      <c r="A13" s="31"/>
      <c r="B13" s="30"/>
      <c r="C13" s="28"/>
      <c r="D13" s="99"/>
      <c r="E13" s="100"/>
      <c r="F13" s="34"/>
      <c r="G13" s="40"/>
      <c r="H13" s="39"/>
      <c r="I13" s="23"/>
    </row>
    <row r="14" spans="1:15" x14ac:dyDescent="0.25">
      <c r="A14" s="31"/>
      <c r="B14" s="30"/>
      <c r="C14" s="28"/>
      <c r="D14" s="99"/>
      <c r="E14" s="100"/>
      <c r="F14" s="34"/>
      <c r="G14" s="40"/>
      <c r="H14" s="39"/>
      <c r="I14" s="23"/>
    </row>
    <row r="15" spans="1:15" x14ac:dyDescent="0.25">
      <c r="A15" s="31"/>
      <c r="B15" s="30"/>
      <c r="C15" s="28"/>
      <c r="D15" s="99"/>
      <c r="E15" s="100"/>
      <c r="F15" s="34"/>
      <c r="G15" s="40"/>
      <c r="H15" s="39"/>
      <c r="I15" s="23"/>
    </row>
    <row r="16" spans="1:15" x14ac:dyDescent="0.25">
      <c r="A16" s="31"/>
      <c r="B16" s="30"/>
      <c r="C16" s="28"/>
      <c r="D16" s="99"/>
      <c r="E16" s="100"/>
      <c r="F16" s="35"/>
      <c r="G16" s="41"/>
      <c r="H16" s="39"/>
      <c r="I16" s="23"/>
    </row>
    <row r="17" spans="1:9" x14ac:dyDescent="0.25">
      <c r="A17" s="32"/>
      <c r="B17" s="30"/>
      <c r="C17" s="28"/>
      <c r="D17" s="99"/>
      <c r="E17" s="100"/>
      <c r="F17" s="34"/>
      <c r="G17" s="40"/>
      <c r="H17" s="39"/>
      <c r="I17" s="23"/>
    </row>
    <row r="18" spans="1:9" x14ac:dyDescent="0.25">
      <c r="A18" s="31"/>
      <c r="B18" s="30"/>
      <c r="C18" s="28"/>
      <c r="D18" s="99"/>
      <c r="E18" s="100"/>
      <c r="F18" s="34"/>
      <c r="G18" s="40"/>
      <c r="H18" s="39"/>
      <c r="I18" s="23"/>
    </row>
    <row r="19" spans="1:9" x14ac:dyDescent="0.25">
      <c r="A19" s="31"/>
      <c r="B19" s="30"/>
      <c r="C19" s="28"/>
      <c r="D19" s="99"/>
      <c r="E19" s="100"/>
      <c r="F19" s="34"/>
      <c r="G19" s="40"/>
      <c r="H19" s="39"/>
      <c r="I19" s="23"/>
    </row>
    <row r="20" spans="1:9" x14ac:dyDescent="0.25">
      <c r="A20" s="31"/>
      <c r="B20" s="30"/>
      <c r="C20" s="28"/>
      <c r="D20" s="99"/>
      <c r="E20" s="100"/>
      <c r="F20" s="34"/>
      <c r="G20" s="40"/>
      <c r="H20" s="39"/>
      <c r="I20" s="23"/>
    </row>
    <row r="21" spans="1:9" x14ac:dyDescent="0.25">
      <c r="A21" s="31"/>
      <c r="B21" s="30"/>
      <c r="C21" s="28"/>
      <c r="D21" s="99"/>
      <c r="E21" s="100"/>
      <c r="F21" s="34"/>
      <c r="G21" s="40"/>
      <c r="H21" s="39"/>
      <c r="I21" s="23"/>
    </row>
    <row r="22" spans="1:9" x14ac:dyDescent="0.25">
      <c r="A22" s="31"/>
      <c r="B22" s="30"/>
      <c r="C22" s="28"/>
      <c r="D22" s="99"/>
      <c r="E22" s="100"/>
      <c r="F22" s="35"/>
      <c r="G22" s="41"/>
      <c r="H22" s="39"/>
      <c r="I22" s="23"/>
    </row>
    <row r="23" spans="1:9" x14ac:dyDescent="0.25">
      <c r="A23" s="31"/>
      <c r="B23" s="30"/>
      <c r="C23" s="28"/>
      <c r="D23" s="99"/>
      <c r="E23" s="100"/>
      <c r="F23" s="35"/>
      <c r="G23" s="41"/>
      <c r="H23" s="39"/>
      <c r="I23" s="23"/>
    </row>
    <row r="24" spans="1:9" x14ac:dyDescent="0.25">
      <c r="A24" s="31"/>
      <c r="B24" s="30"/>
      <c r="C24" s="28"/>
      <c r="D24" s="99"/>
      <c r="E24" s="100"/>
      <c r="F24" s="35"/>
      <c r="G24" s="40"/>
      <c r="H24" s="39"/>
      <c r="I24" s="23"/>
    </row>
    <row r="25" spans="1:9" x14ac:dyDescent="0.25">
      <c r="A25" s="31"/>
      <c r="B25" s="30"/>
      <c r="C25" s="28"/>
      <c r="D25" s="99"/>
      <c r="E25" s="100"/>
      <c r="F25" s="23"/>
      <c r="G25" s="40"/>
      <c r="H25" s="39"/>
      <c r="I25" s="23"/>
    </row>
    <row r="26" spans="1:9" x14ac:dyDescent="0.25">
      <c r="A26" s="31"/>
      <c r="B26" s="30"/>
      <c r="C26" s="28"/>
      <c r="D26" s="99"/>
      <c r="E26" s="100"/>
      <c r="F26" s="35"/>
      <c r="G26" s="41"/>
      <c r="H26" s="39"/>
      <c r="I26" s="23"/>
    </row>
    <row r="27" spans="1:9" x14ac:dyDescent="0.25">
      <c r="A27" s="31"/>
      <c r="B27" s="30"/>
      <c r="C27" s="28"/>
      <c r="D27" s="99"/>
      <c r="E27" s="98"/>
      <c r="F27" s="35"/>
      <c r="G27" s="41"/>
      <c r="H27" s="39"/>
      <c r="I27" s="23"/>
    </row>
    <row r="28" spans="1:9" x14ac:dyDescent="0.25">
      <c r="A28" s="31"/>
      <c r="B28" s="30"/>
      <c r="C28" s="28"/>
      <c r="D28" s="99"/>
      <c r="E28" s="98"/>
      <c r="F28" s="35"/>
      <c r="G28" s="41"/>
      <c r="H28" s="39"/>
      <c r="I28" s="23"/>
    </row>
    <row r="29" spans="1:9" x14ac:dyDescent="0.25">
      <c r="A29" s="31"/>
      <c r="B29" s="30"/>
      <c r="C29" s="28"/>
      <c r="D29" s="99"/>
      <c r="E29" s="98"/>
      <c r="F29" s="23"/>
      <c r="G29" s="41"/>
      <c r="H29" s="39"/>
      <c r="I29" s="23"/>
    </row>
    <row r="30" spans="1:9" x14ac:dyDescent="0.25">
      <c r="A30" s="31"/>
      <c r="B30" s="30"/>
      <c r="C30" s="28"/>
      <c r="D30" s="99"/>
      <c r="E30" s="98"/>
      <c r="F30" s="23"/>
      <c r="G30" s="41"/>
      <c r="H30" s="39"/>
      <c r="I30" s="23"/>
    </row>
    <row r="31" spans="1:9" x14ac:dyDescent="0.25">
      <c r="A31" s="31"/>
      <c r="B31" s="30"/>
      <c r="C31" s="28"/>
      <c r="D31" s="99"/>
      <c r="E31" s="98"/>
      <c r="F31" s="23"/>
      <c r="G31" s="41"/>
      <c r="H31" s="39"/>
      <c r="I31" s="23"/>
    </row>
    <row r="32" spans="1:9" x14ac:dyDescent="0.25">
      <c r="A32" s="31"/>
      <c r="B32" s="30"/>
      <c r="C32" s="28"/>
      <c r="D32" s="99"/>
      <c r="E32" s="98"/>
      <c r="F32" s="23"/>
      <c r="G32" s="41"/>
      <c r="H32" s="39"/>
      <c r="I32" s="23"/>
    </row>
    <row r="33" spans="1:9" x14ac:dyDescent="0.25">
      <c r="A33" s="31"/>
      <c r="B33" s="30"/>
      <c r="C33" s="28"/>
      <c r="D33" s="97"/>
      <c r="E33" s="98"/>
      <c r="F33" s="23"/>
      <c r="G33" s="41"/>
      <c r="H33" s="39"/>
      <c r="I33" s="23"/>
    </row>
    <row r="34" spans="1:9" x14ac:dyDescent="0.25">
      <c r="A34" s="31"/>
      <c r="B34" s="30"/>
      <c r="C34" s="28"/>
      <c r="D34" s="97"/>
      <c r="E34" s="98"/>
      <c r="F34" s="23"/>
      <c r="G34" s="41"/>
      <c r="H34" s="39"/>
      <c r="I34" s="23"/>
    </row>
    <row r="35" spans="1:9" x14ac:dyDescent="0.25">
      <c r="A35" s="31"/>
      <c r="B35" s="30"/>
      <c r="C35" s="28"/>
      <c r="D35" s="97"/>
      <c r="E35" s="98"/>
      <c r="F35" s="23"/>
      <c r="G35" s="41"/>
      <c r="H35" s="39"/>
      <c r="I35" s="23"/>
    </row>
    <row r="36" spans="1:9" x14ac:dyDescent="0.25">
      <c r="A36" s="31"/>
      <c r="B36" s="30"/>
      <c r="C36" s="28"/>
      <c r="D36" s="97"/>
      <c r="E36" s="98"/>
      <c r="F36" s="23"/>
      <c r="G36" s="41"/>
      <c r="H36" s="39"/>
      <c r="I36" s="23"/>
    </row>
    <row r="37" spans="1:9" x14ac:dyDescent="0.25">
      <c r="A37" s="31"/>
      <c r="B37" s="30"/>
      <c r="C37" s="28"/>
      <c r="D37" s="97"/>
      <c r="E37" s="98"/>
      <c r="F37" s="23"/>
      <c r="G37" s="41"/>
      <c r="H37" s="39"/>
      <c r="I37" s="23"/>
    </row>
    <row r="38" spans="1:9" x14ac:dyDescent="0.25">
      <c r="A38" s="31"/>
      <c r="B38" s="30"/>
      <c r="C38" s="28"/>
      <c r="D38" s="97"/>
      <c r="E38" s="98"/>
      <c r="F38" s="23"/>
      <c r="G38" s="41"/>
      <c r="H38" s="39"/>
      <c r="I38" s="23"/>
    </row>
    <row r="39" spans="1:9" x14ac:dyDescent="0.25">
      <c r="A39" s="31"/>
      <c r="B39" s="30"/>
      <c r="C39" s="28"/>
      <c r="D39" s="97"/>
      <c r="E39" s="98"/>
      <c r="F39" s="23"/>
      <c r="G39" s="41"/>
      <c r="H39" s="39"/>
      <c r="I39" s="23"/>
    </row>
    <row r="40" spans="1:9" x14ac:dyDescent="0.25">
      <c r="A40" s="31"/>
      <c r="B40" s="30"/>
      <c r="C40" s="28"/>
      <c r="D40" s="97"/>
      <c r="E40" s="98"/>
      <c r="F40" s="23"/>
      <c r="G40" s="41"/>
      <c r="H40" s="39"/>
      <c r="I40" s="23"/>
    </row>
    <row r="41" spans="1:9" x14ac:dyDescent="0.25">
      <c r="A41" s="31"/>
      <c r="B41" s="30"/>
      <c r="C41" s="28"/>
      <c r="D41" s="97"/>
      <c r="E41" s="98"/>
      <c r="F41" s="23"/>
      <c r="G41" s="41"/>
      <c r="H41" s="39"/>
      <c r="I41" s="23"/>
    </row>
    <row r="42" spans="1:9" x14ac:dyDescent="0.25">
      <c r="A42" s="31"/>
      <c r="B42" s="30"/>
      <c r="C42" s="28"/>
      <c r="D42" s="97"/>
      <c r="E42" s="98"/>
      <c r="F42" s="23"/>
      <c r="G42" s="41"/>
      <c r="H42" s="39"/>
      <c r="I42" s="23"/>
    </row>
    <row r="43" spans="1:9" x14ac:dyDescent="0.25">
      <c r="A43" s="31"/>
      <c r="B43" s="30"/>
      <c r="C43" s="28"/>
      <c r="D43" s="97"/>
      <c r="E43" s="98"/>
      <c r="F43" s="23"/>
      <c r="G43" s="41"/>
      <c r="H43" s="39"/>
      <c r="I43" s="23"/>
    </row>
    <row r="44" spans="1:9" x14ac:dyDescent="0.25">
      <c r="A44" s="31"/>
      <c r="B44" s="22"/>
      <c r="C44" s="28"/>
      <c r="D44" s="97"/>
      <c r="E44" s="98"/>
      <c r="F44" s="23"/>
      <c r="G44" s="41"/>
      <c r="H44" s="39"/>
      <c r="I44" s="23"/>
    </row>
    <row r="45" spans="1:9" x14ac:dyDescent="0.25">
      <c r="A45" s="31"/>
      <c r="B45" s="22"/>
      <c r="C45" s="28"/>
      <c r="D45" s="97"/>
      <c r="E45" s="98"/>
      <c r="F45" s="23"/>
      <c r="G45" s="39"/>
      <c r="H45" s="39"/>
      <c r="I45" s="23"/>
    </row>
    <row r="46" spans="1:9" x14ac:dyDescent="0.25">
      <c r="A46" s="33"/>
      <c r="B46" s="22"/>
      <c r="C46" s="28" t="s">
        <v>4</v>
      </c>
      <c r="D46" s="101" t="s">
        <v>14</v>
      </c>
      <c r="E46" s="102"/>
      <c r="F46" s="29">
        <f>'Mileage Log'!G35</f>
        <v>0</v>
      </c>
      <c r="G46" s="42"/>
      <c r="H46" s="39"/>
      <c r="I46" s="23">
        <f>F46*H46</f>
        <v>0</v>
      </c>
    </row>
    <row r="47" spans="1:9" ht="15.75" thickBot="1" x14ac:dyDescent="0.3">
      <c r="A47" s="69" t="s">
        <v>21</v>
      </c>
      <c r="B47" s="52"/>
      <c r="C47" s="67"/>
      <c r="D47" s="67"/>
      <c r="E47" s="70"/>
      <c r="F47" s="59"/>
      <c r="G47" s="64"/>
      <c r="H47" s="65"/>
      <c r="I47" s="71"/>
    </row>
    <row r="48" spans="1:9" ht="15.75" thickBot="1" x14ac:dyDescent="0.3">
      <c r="A48" s="72"/>
      <c r="B48" s="52"/>
      <c r="C48" s="67"/>
      <c r="D48" s="67"/>
      <c r="E48" s="83" t="s">
        <v>58</v>
      </c>
      <c r="F48" s="103"/>
      <c r="G48" s="104"/>
      <c r="H48" s="104"/>
      <c r="I48" s="105">
        <f>SUM(I7:I46)</f>
        <v>287.97000000000003</v>
      </c>
    </row>
    <row r="49" spans="1:9" ht="15.75" thickBot="1" x14ac:dyDescent="0.3">
      <c r="A49" s="73" t="s">
        <v>54</v>
      </c>
      <c r="B49" s="52"/>
      <c r="C49" s="58"/>
      <c r="D49" s="58"/>
      <c r="E49" s="83" t="str">
        <f>"Total Expenses Due"&amp;IF(LEN(E1)&gt;7," from "&amp;SUBSTITUTE(E1,"Client: ",""),"")</f>
        <v>Total Expenses Due from Peregrine</v>
      </c>
      <c r="F49" s="103"/>
      <c r="G49" s="104"/>
      <c r="H49" s="104"/>
      <c r="I49" s="105">
        <f>IF(LEN(E1)&gt;7,I48,0)</f>
        <v>287.97000000000003</v>
      </c>
    </row>
    <row r="50" spans="1:9" x14ac:dyDescent="0.25">
      <c r="A50" s="72"/>
      <c r="B50" s="52"/>
      <c r="C50" s="58"/>
      <c r="D50" s="58"/>
      <c r="E50" s="70"/>
      <c r="F50" s="59"/>
      <c r="G50" s="64"/>
      <c r="H50" s="64"/>
      <c r="I50" s="74"/>
    </row>
    <row r="51" spans="1:9" x14ac:dyDescent="0.25">
      <c r="A51" s="72"/>
      <c r="B51" s="52"/>
      <c r="C51" s="58"/>
      <c r="D51" s="58"/>
      <c r="E51" s="70"/>
      <c r="F51" s="59"/>
      <c r="G51" s="64"/>
      <c r="H51" s="64"/>
      <c r="I51" s="74"/>
    </row>
    <row r="52" spans="1:9" ht="14.25" customHeight="1" x14ac:dyDescent="0.25">
      <c r="A52" s="75" t="s">
        <v>53</v>
      </c>
      <c r="B52" s="76"/>
      <c r="C52" s="77"/>
      <c r="D52" s="77"/>
      <c r="E52" s="78"/>
      <c r="F52" s="79"/>
      <c r="G52" s="80"/>
      <c r="H52" s="81"/>
      <c r="I52" s="82"/>
    </row>
    <row r="53" spans="1:9" x14ac:dyDescent="0.25">
      <c r="B53" s="19"/>
    </row>
    <row r="54" spans="1:9" x14ac:dyDescent="0.25">
      <c r="B54" s="19"/>
    </row>
    <row r="55" spans="1:9" x14ac:dyDescent="0.25">
      <c r="B55" s="19"/>
    </row>
    <row r="56" spans="1:9" x14ac:dyDescent="0.25">
      <c r="B56" s="19"/>
    </row>
    <row r="57" spans="1:9" x14ac:dyDescent="0.25">
      <c r="B57" s="19"/>
    </row>
    <row r="58" spans="1:9" x14ac:dyDescent="0.25">
      <c r="B58" s="19"/>
    </row>
    <row r="59" spans="1:9" x14ac:dyDescent="0.25">
      <c r="B59" s="19"/>
    </row>
    <row r="60" spans="1:9" x14ac:dyDescent="0.25">
      <c r="B60" s="19"/>
    </row>
    <row r="61" spans="1:9" x14ac:dyDescent="0.25">
      <c r="B61" s="19"/>
    </row>
    <row r="62" spans="1:9" x14ac:dyDescent="0.25">
      <c r="B62" s="19"/>
    </row>
    <row r="63" spans="1:9" x14ac:dyDescent="0.25">
      <c r="B63" s="19"/>
    </row>
    <row r="64" spans="1:9" x14ac:dyDescent="0.25">
      <c r="B64" s="19"/>
    </row>
    <row r="65" spans="2:2" x14ac:dyDescent="0.25">
      <c r="B65" s="19"/>
    </row>
    <row r="66" spans="2:2" x14ac:dyDescent="0.25">
      <c r="B66" s="19"/>
    </row>
    <row r="67" spans="2:2" x14ac:dyDescent="0.25">
      <c r="B67" s="19"/>
    </row>
  </sheetData>
  <mergeCells count="1">
    <mergeCell ref="D6:E6"/>
  </mergeCells>
  <phoneticPr fontId="4" type="noConversion"/>
  <printOptions horizontalCentered="1" verticalCentered="1"/>
  <pageMargins left="0.5" right="0.5" top="0.5" bottom="0.5" header="0.3" footer="0.3"/>
  <pageSetup scale="66" orientation="landscape" horizontalDpi="4294967293" verticalDpi="4294967293" r:id="rId1"/>
  <cellWatches>
    <cellWatch r="G2"/>
  </cellWatche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'Expense Types'!$A$2:$A$33</xm:f>
          </x14:formula1>
          <xm:sqref>C7:C45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C04113-28FA-4F18-8E4B-61D5030FF2DF}">
  <dimension ref="A1:F6"/>
  <sheetViews>
    <sheetView tabSelected="1" zoomScale="90" zoomScaleNormal="90" workbookViewId="0">
      <pane xSplit="3" ySplit="1" topLeftCell="D2" activePane="bottomRight" state="frozen"/>
      <selection pane="topRight" activeCell="D1" sqref="D1"/>
      <selection pane="bottomLeft" activeCell="A2" sqref="A2"/>
      <selection pane="bottomRight" sqref="A1:F1"/>
    </sheetView>
  </sheetViews>
  <sheetFormatPr defaultRowHeight="15" x14ac:dyDescent="0.25"/>
  <cols>
    <col min="1" max="1" width="9.140625" style="106"/>
    <col min="2" max="2" width="36.7109375" bestFit="1" customWidth="1"/>
    <col min="3" max="3" width="29.42578125" bestFit="1" customWidth="1"/>
    <col min="4" max="4" width="55.28515625" bestFit="1" customWidth="1"/>
    <col min="5" max="5" width="48.7109375" bestFit="1" customWidth="1"/>
    <col min="6" max="6" width="68.85546875" bestFit="1" customWidth="1"/>
  </cols>
  <sheetData>
    <row r="1" spans="1:6" s="108" customFormat="1" x14ac:dyDescent="0.25">
      <c r="A1" s="107" t="s">
        <v>59</v>
      </c>
      <c r="B1" s="108" t="s">
        <v>11</v>
      </c>
      <c r="C1" s="108" t="s">
        <v>60</v>
      </c>
      <c r="D1" s="108" t="s">
        <v>69</v>
      </c>
      <c r="E1" s="108" t="s">
        <v>70</v>
      </c>
      <c r="F1" s="108" t="s">
        <v>61</v>
      </c>
    </row>
    <row r="2" spans="1:6" x14ac:dyDescent="0.25">
      <c r="A2" s="106">
        <v>1</v>
      </c>
      <c r="B2" t="str">
        <f>INDEX('Expense Summary'!$A$7:$F$11,A2,5)</f>
        <v>Shutterstock SSTK-0DF02-5FCE</v>
      </c>
      <c r="C2" t="str">
        <f>INDEX('[1]AGG MC Chg Trkg Mas'!$A:$L,MATCH($B2,'[1]AGG MC Chg Trkg Mas'!$D:$D,0),MATCH(C$1,'[1]AGG MC Chg Trkg Mas'!$A$1:$L$1,0))</f>
        <v>Images for Peregrine Website</v>
      </c>
      <c r="D2" t="str">
        <f>INDEX('[1]AGG MC Chg Trkg Mas'!$A:$L,MATCH($B2,'[1]AGG MC Chg Trkg Mas'!$D:$D,0),MATCH(D$1,'[1]AGG MC Chg Trkg Mas'!$A$1:$L$1,0))</f>
        <v>201230 - Peregrine - Shutterstock SSTK-0DF02-5FCE.pdf</v>
      </c>
      <c r="E2" t="str">
        <f>INDEX('[1]AGG MC Chg Trkg Mas'!$A:$L,MATCH($B2,'[1]AGG MC Chg Trkg Mas'!$D:$D,0),MATCH(E$1,'[1]AGG MC Chg Trkg Mas'!$A$1:$L$1,0))</f>
        <v>STK Shutterstock 12-30 PURCHASE 8666633954.pdf</v>
      </c>
      <c r="F2" t="str">
        <f>INDEX('[1]AGG MC Chg Trkg Mas'!$A:$L,MATCH($B2,'[1]AGG MC Chg Trkg Mas'!$D:$D,0),MATCH(F$1,'[1]AGG MC Chg Trkg Mas'!$A$1:$L$1,0))</f>
        <v>STK*Shutterstock 12/30 PURCHASE 8666633954 NY DEBIT CARD *7411</v>
      </c>
    </row>
    <row r="3" spans="1:6" x14ac:dyDescent="0.25">
      <c r="A3" s="106">
        <v>2</v>
      </c>
      <c r="B3" t="str">
        <f>INDEX('Expense Summary'!$A$7:$F$11,A3,5)</f>
        <v>Mailchimp Essentials MC11510233</v>
      </c>
      <c r="C3" t="str">
        <f>INDEX('[1]AGG MC Chg Trkg Mas'!$A:$L,MATCH($B3,'[1]AGG MC Chg Trkg Mas'!$D:$D,0),MATCH(C$1,'[1]AGG MC Chg Trkg Mas'!$A$1:$L$1,0))</f>
        <v>Peregrine Mailchimp Account</v>
      </c>
      <c r="D3" t="str">
        <f>INDEX('[1]AGG MC Chg Trkg Mas'!$A:$L,MATCH($B3,'[1]AGG MC Chg Trkg Mas'!$D:$D,0),MATCH(D$1,'[1]AGG MC Chg Trkg Mas'!$A$1:$L$1,0))</f>
        <v>210120 - Peregrine - Mailchimp Essentials MC11510233.pdf</v>
      </c>
      <c r="E3" t="str">
        <f>INDEX('[1]AGG MC Chg Trkg Mas'!$A:$L,MATCH($B3,'[1]AGG MC Chg Trkg Mas'!$D:$D,0),MATCH(E$1,'[1]AGG MC Chg Trkg Mas'!$A$1:$L$1,0))</f>
        <v>MailChimp 01-20 PURCHASE Atlanta GA.pdf</v>
      </c>
      <c r="F3" t="str">
        <f>INDEX('[1]AGG MC Chg Trkg Mas'!$A:$L,MATCH($B3,'[1]AGG MC Chg Trkg Mas'!$D:$D,0),MATCH(F$1,'[1]AGG MC Chg Trkg Mas'!$A$1:$L$1,0))</f>
        <v>MailChimp 01/20 PURCHASE Atlanta GA DEBIT CARD *7411</v>
      </c>
    </row>
    <row r="4" spans="1:6" x14ac:dyDescent="0.25">
      <c r="A4" s="106">
        <v>3</v>
      </c>
      <c r="B4" t="str">
        <f>INDEX('Expense Summary'!$A$7:$F$11,A4,5)</f>
        <v>Mailchimp Essentials MC1182814</v>
      </c>
      <c r="C4" t="str">
        <f>INDEX('[1]AGG MC Chg Trkg Mas'!$A:$L,MATCH($B4,'[1]AGG MC Chg Trkg Mas'!$D:$D,0),MATCH(C$1,'[1]AGG MC Chg Trkg Mas'!$A$1:$L$1,0))</f>
        <v>Peregrine Mailchimp Account</v>
      </c>
      <c r="D4" t="str">
        <f>INDEX('[1]AGG MC Chg Trkg Mas'!$A:$L,MATCH($B4,'[1]AGG MC Chg Trkg Mas'!$D:$D,0),MATCH(D$1,'[1]AGG MC Chg Trkg Mas'!$A$1:$L$1,0))</f>
        <v>210220 - Peregrine - Mailchimp Essentials MC11828145.pdf</v>
      </c>
      <c r="E4" t="str">
        <f>INDEX('[1]AGG MC Chg Trkg Mas'!$A:$L,MATCH($B4,'[1]AGG MC Chg Trkg Mas'!$D:$D,0),MATCH(E$1,'[1]AGG MC Chg Trkg Mas'!$A$1:$L$1,0))</f>
        <v>MailChimp 02-20 PURCHASE Atlanta GA.pdf</v>
      </c>
      <c r="F4" t="str">
        <f>INDEX('[1]AGG MC Chg Trkg Mas'!$A:$L,MATCH($B4,'[1]AGG MC Chg Trkg Mas'!$D:$D,0),MATCH(F$1,'[1]AGG MC Chg Trkg Mas'!$A$1:$L$1,0))</f>
        <v>MailChimp 02/20 PURCHASE Atlanta GA DEBIT CARD *7411</v>
      </c>
    </row>
    <row r="5" spans="1:6" x14ac:dyDescent="0.25">
      <c r="A5" s="106">
        <v>4</v>
      </c>
      <c r="B5" t="str">
        <f>INDEX('Expense Summary'!$A$7:$F$11,A5,5)</f>
        <v>Mailchimp Essentials MC1211823</v>
      </c>
      <c r="C5" t="str">
        <f>INDEX('[1]AGG MC Chg Trkg Mas'!$A:$L,MATCH($B5,'[1]AGG MC Chg Trkg Mas'!$D:$D,0),MATCH(C$1,'[1]AGG MC Chg Trkg Mas'!$A$1:$L$1,0))</f>
        <v>Peregrine Mailchimp Account</v>
      </c>
      <c r="D5" t="str">
        <f>INDEX('[1]AGG MC Chg Trkg Mas'!$A:$L,MATCH($B5,'[1]AGG MC Chg Trkg Mas'!$D:$D,0),MATCH(D$1,'[1]AGG MC Chg Trkg Mas'!$A$1:$L$1,0))</f>
        <v>210320 - Peregrine - Mailchimp Essentials MC12118234.pdf</v>
      </c>
      <c r="E5" t="str">
        <f>INDEX('[1]AGG MC Chg Trkg Mas'!$A:$L,MATCH($B5,'[1]AGG MC Chg Trkg Mas'!$D:$D,0),MATCH(E$1,'[1]AGG MC Chg Trkg Mas'!$A$1:$L$1,0))</f>
        <v>MailChimp 03-20 PURCHASE Atlanta GA.pdf</v>
      </c>
      <c r="F5" t="str">
        <f>INDEX('[1]AGG MC Chg Trkg Mas'!$A:$L,MATCH($B5,'[1]AGG MC Chg Trkg Mas'!$D:$D,0),MATCH(F$1,'[1]AGG MC Chg Trkg Mas'!$A$1:$L$1,0))</f>
        <v>MailChimp 03/20 PURCHASE Atlanta GA DEBIT CARD *7411</v>
      </c>
    </row>
    <row r="6" spans="1:6" x14ac:dyDescent="0.25">
      <c r="A6" s="106">
        <v>5</v>
      </c>
      <c r="B6" t="str">
        <f>INDEX('Expense Summary'!$A$7:$F$11,A6,5)</f>
        <v>Dreamstime LLC 1 Week Paid Invoice 2219745</v>
      </c>
      <c r="C6" t="str">
        <f>INDEX('[1]AGG MC Chg Trkg Mas'!$A:$L,MATCH($B6,'[1]AGG MC Chg Trkg Mas'!$D:$D,0),MATCH(C$1,'[1]AGG MC Chg Trkg Mas'!$A$1:$L$1,0))</f>
        <v>Images for Press Releases</v>
      </c>
      <c r="D6" t="str">
        <f>INDEX('[1]AGG MC Chg Trkg Mas'!$A:$L,MATCH($B6,'[1]AGG MC Chg Trkg Mas'!$D:$D,0),MATCH(D$1,'[1]AGG MC Chg Trkg Mas'!$A$1:$L$1,0))</f>
        <v>210401 - Dreamstime LLC 1 Week Paid Invoice 22197454.pdf</v>
      </c>
      <c r="E6" t="str">
        <f>INDEX('[1]AGG MC Chg Trkg Mas'!$A:$L,MATCH($B6,'[1]AGG MC Chg Trkg Mas'!$D:$D,0),MATCH(E$1,'[1]AGG MC Chg Trkg Mas'!$A$1:$L$1,0))</f>
        <v>DREAMSTIME.COM 04-01 PURCHASE 6157715611.pdf</v>
      </c>
      <c r="F6" t="str">
        <f>INDEX('[1]AGG MC Chg Trkg Mas'!$A:$L,MATCH($B6,'[1]AGG MC Chg Trkg Mas'!$D:$D,0),MATCH(F$1,'[1]AGG MC Chg Trkg Mas'!$A$1:$L$1,0))</f>
        <v>DREAMSTIME.COM 04/01 PURCHASE 6157715611 TN DEBIT CARD *7411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5"/>
  <sheetViews>
    <sheetView workbookViewId="0">
      <selection sqref="A1:G5"/>
    </sheetView>
  </sheetViews>
  <sheetFormatPr defaultColWidth="11.42578125" defaultRowHeight="12.75" x14ac:dyDescent="0.2"/>
  <cols>
    <col min="1" max="1" width="10.7109375" style="3" customWidth="1"/>
    <col min="2" max="3" width="20.7109375" style="2" customWidth="1"/>
    <col min="4" max="4" width="40.7109375" style="2" customWidth="1"/>
    <col min="5" max="5" width="10.7109375" style="2" customWidth="1"/>
    <col min="6" max="6" width="10.7109375" style="2" hidden="1" customWidth="1"/>
    <col min="7" max="7" width="10.7109375" style="12" customWidth="1"/>
    <col min="8" max="16384" width="11.42578125" style="2"/>
  </cols>
  <sheetData>
    <row r="1" spans="1:7" ht="15" x14ac:dyDescent="0.25">
      <c r="A1" s="69" t="s">
        <v>3</v>
      </c>
      <c r="B1" s="84"/>
      <c r="C1" s="85" t="str">
        <f>'Expense Summary'!C1</f>
        <v>Lee Carlson</v>
      </c>
      <c r="D1" s="86"/>
      <c r="E1" s="86"/>
      <c r="F1" s="87"/>
      <c r="G1" s="88"/>
    </row>
    <row r="2" spans="1:7" ht="15" x14ac:dyDescent="0.25">
      <c r="A2" s="72" t="s">
        <v>9</v>
      </c>
      <c r="B2" s="89"/>
      <c r="C2" s="90" t="str">
        <f ca="1">'Expense Summary'!C2</f>
        <v>210408 - LRC ADS_BG ER MasterCard Template File</v>
      </c>
      <c r="D2" s="89"/>
      <c r="E2" s="91"/>
      <c r="F2" s="92"/>
      <c r="G2" s="93"/>
    </row>
    <row r="3" spans="1:7" ht="15" x14ac:dyDescent="0.25">
      <c r="A3" s="72" t="s">
        <v>10</v>
      </c>
      <c r="B3" s="89"/>
      <c r="C3" s="90">
        <f ca="1">'Expense Summary'!C3</f>
        <v>44294</v>
      </c>
      <c r="D3" s="89"/>
      <c r="E3" s="91"/>
      <c r="F3" s="92"/>
      <c r="G3" s="93"/>
    </row>
    <row r="4" spans="1:7" ht="15" x14ac:dyDescent="0.25">
      <c r="A4" s="72" t="s">
        <v>12</v>
      </c>
      <c r="B4" s="90"/>
      <c r="C4" s="94" t="str">
        <f>'Expense Summary'!C4</f>
        <v>Online subscriptions - Peregrine</v>
      </c>
      <c r="D4" s="91"/>
      <c r="E4" s="91"/>
      <c r="F4" s="92"/>
      <c r="G4" s="93"/>
    </row>
    <row r="5" spans="1:7" ht="15" x14ac:dyDescent="0.25">
      <c r="A5" s="72"/>
      <c r="B5" s="90"/>
      <c r="C5" s="91"/>
      <c r="D5" s="91"/>
      <c r="E5" s="91"/>
      <c r="F5" s="92"/>
      <c r="G5" s="93"/>
    </row>
    <row r="6" spans="1:7" ht="15" x14ac:dyDescent="0.25">
      <c r="A6" s="10" t="s">
        <v>0</v>
      </c>
      <c r="B6" s="10" t="s">
        <v>5</v>
      </c>
      <c r="C6" s="13" t="s">
        <v>6</v>
      </c>
      <c r="D6" s="13" t="s">
        <v>11</v>
      </c>
      <c r="E6" s="14" t="s">
        <v>7</v>
      </c>
      <c r="F6" s="14" t="s">
        <v>8</v>
      </c>
      <c r="G6" s="11" t="s">
        <v>4</v>
      </c>
    </row>
    <row r="7" spans="1:7" x14ac:dyDescent="0.2">
      <c r="A7" s="5"/>
      <c r="B7" s="6"/>
      <c r="C7" s="6"/>
      <c r="D7" s="6"/>
      <c r="E7" s="6"/>
      <c r="F7" s="6">
        <v>0.55000000000000004</v>
      </c>
      <c r="G7" s="7">
        <f>INT(E7*F7*100+0.535)/100</f>
        <v>0</v>
      </c>
    </row>
    <row r="8" spans="1:7" x14ac:dyDescent="0.2">
      <c r="A8" s="5"/>
      <c r="B8" s="6"/>
      <c r="C8" s="6"/>
      <c r="D8" s="6"/>
      <c r="E8" s="6"/>
      <c r="F8" s="6">
        <v>0.55000000000000004</v>
      </c>
      <c r="G8" s="7">
        <f t="shared" ref="G8:G33" si="0">INT(E8*F8*100+0.535)/100</f>
        <v>0</v>
      </c>
    </row>
    <row r="9" spans="1:7" x14ac:dyDescent="0.2">
      <c r="A9" s="5"/>
      <c r="B9" s="6"/>
      <c r="C9" s="6"/>
      <c r="D9" s="6"/>
      <c r="E9" s="6"/>
      <c r="F9" s="6">
        <v>0.55000000000000004</v>
      </c>
      <c r="G9" s="7">
        <f t="shared" si="0"/>
        <v>0</v>
      </c>
    </row>
    <row r="10" spans="1:7" x14ac:dyDescent="0.2">
      <c r="A10" s="5"/>
      <c r="B10" s="6"/>
      <c r="C10" s="6"/>
      <c r="D10" s="6"/>
      <c r="E10" s="6"/>
      <c r="F10" s="6">
        <v>0.55000000000000004</v>
      </c>
      <c r="G10" s="7">
        <f t="shared" si="0"/>
        <v>0</v>
      </c>
    </row>
    <row r="11" spans="1:7" x14ac:dyDescent="0.2">
      <c r="A11" s="5"/>
      <c r="B11" s="6"/>
      <c r="C11" s="6"/>
      <c r="D11" s="6"/>
      <c r="E11" s="6"/>
      <c r="F11" s="6">
        <v>0.55000000000000004</v>
      </c>
      <c r="G11" s="7">
        <f t="shared" si="0"/>
        <v>0</v>
      </c>
    </row>
    <row r="12" spans="1:7" x14ac:dyDescent="0.2">
      <c r="A12" s="5"/>
      <c r="B12" s="6"/>
      <c r="C12" s="6"/>
      <c r="D12" s="6"/>
      <c r="E12" s="6"/>
      <c r="F12" s="6">
        <v>0.55000000000000004</v>
      </c>
      <c r="G12" s="7">
        <f t="shared" si="0"/>
        <v>0</v>
      </c>
    </row>
    <row r="13" spans="1:7" x14ac:dyDescent="0.2">
      <c r="A13" s="5"/>
      <c r="B13" s="6"/>
      <c r="C13" s="6"/>
      <c r="D13" s="6"/>
      <c r="E13" s="6"/>
      <c r="F13" s="6">
        <v>0.55000000000000004</v>
      </c>
      <c r="G13" s="7">
        <f t="shared" si="0"/>
        <v>0</v>
      </c>
    </row>
    <row r="14" spans="1:7" x14ac:dyDescent="0.2">
      <c r="A14" s="5"/>
      <c r="B14" s="6"/>
      <c r="C14" s="6"/>
      <c r="D14" s="6"/>
      <c r="E14" s="6"/>
      <c r="F14" s="6">
        <v>0.55000000000000004</v>
      </c>
      <c r="G14" s="7">
        <f t="shared" si="0"/>
        <v>0</v>
      </c>
    </row>
    <row r="15" spans="1:7" x14ac:dyDescent="0.2">
      <c r="A15" s="5"/>
      <c r="B15" s="6"/>
      <c r="C15" s="6"/>
      <c r="D15" s="6"/>
      <c r="E15" s="6"/>
      <c r="F15" s="6">
        <v>0.55000000000000004</v>
      </c>
      <c r="G15" s="7">
        <f t="shared" si="0"/>
        <v>0</v>
      </c>
    </row>
    <row r="16" spans="1:7" x14ac:dyDescent="0.2">
      <c r="A16" s="5"/>
      <c r="B16" s="6"/>
      <c r="C16" s="6"/>
      <c r="D16" s="6"/>
      <c r="E16" s="6"/>
      <c r="F16" s="6">
        <v>0.55000000000000004</v>
      </c>
      <c r="G16" s="7">
        <f t="shared" si="0"/>
        <v>0</v>
      </c>
    </row>
    <row r="17" spans="1:7" x14ac:dyDescent="0.2">
      <c r="A17" s="5"/>
      <c r="B17" s="6"/>
      <c r="C17" s="6"/>
      <c r="D17" s="6"/>
      <c r="E17" s="6"/>
      <c r="F17" s="6">
        <v>0.55000000000000004</v>
      </c>
      <c r="G17" s="7">
        <f t="shared" si="0"/>
        <v>0</v>
      </c>
    </row>
    <row r="18" spans="1:7" x14ac:dyDescent="0.2">
      <c r="A18" s="5"/>
      <c r="B18" s="6"/>
      <c r="C18" s="6"/>
      <c r="D18" s="6"/>
      <c r="E18" s="6"/>
      <c r="F18" s="6">
        <v>0.55000000000000004</v>
      </c>
      <c r="G18" s="7">
        <f t="shared" si="0"/>
        <v>0</v>
      </c>
    </row>
    <row r="19" spans="1:7" x14ac:dyDescent="0.2">
      <c r="A19" s="5"/>
      <c r="B19" s="6"/>
      <c r="C19" s="6"/>
      <c r="D19" s="6"/>
      <c r="E19" s="6"/>
      <c r="F19" s="6">
        <v>0.55000000000000004</v>
      </c>
      <c r="G19" s="7">
        <f t="shared" si="0"/>
        <v>0</v>
      </c>
    </row>
    <row r="20" spans="1:7" x14ac:dyDescent="0.2">
      <c r="A20" s="5"/>
      <c r="B20" s="6"/>
      <c r="C20" s="6"/>
      <c r="D20" s="6"/>
      <c r="E20" s="6"/>
      <c r="F20" s="6">
        <v>0.55000000000000004</v>
      </c>
      <c r="G20" s="7">
        <f t="shared" si="0"/>
        <v>0</v>
      </c>
    </row>
    <row r="21" spans="1:7" x14ac:dyDescent="0.2">
      <c r="A21" s="5"/>
      <c r="B21" s="6"/>
      <c r="C21" s="6"/>
      <c r="D21" s="6"/>
      <c r="E21" s="6"/>
      <c r="F21" s="6">
        <v>0.55000000000000004</v>
      </c>
      <c r="G21" s="7">
        <f t="shared" si="0"/>
        <v>0</v>
      </c>
    </row>
    <row r="22" spans="1:7" x14ac:dyDescent="0.2">
      <c r="A22" s="5"/>
      <c r="B22" s="6"/>
      <c r="C22" s="6"/>
      <c r="D22" s="6"/>
      <c r="E22" s="6"/>
      <c r="F22" s="6">
        <v>0.55000000000000004</v>
      </c>
      <c r="G22" s="7">
        <f t="shared" si="0"/>
        <v>0</v>
      </c>
    </row>
    <row r="23" spans="1:7" x14ac:dyDescent="0.2">
      <c r="A23" s="5"/>
      <c r="B23" s="6"/>
      <c r="C23" s="6"/>
      <c r="D23" s="6"/>
      <c r="E23" s="6"/>
      <c r="F23" s="6">
        <v>0.55000000000000004</v>
      </c>
      <c r="G23" s="7">
        <f t="shared" si="0"/>
        <v>0</v>
      </c>
    </row>
    <row r="24" spans="1:7" x14ac:dyDescent="0.2">
      <c r="A24" s="5"/>
      <c r="B24" s="6"/>
      <c r="C24" s="6"/>
      <c r="D24" s="6"/>
      <c r="E24" s="6"/>
      <c r="F24" s="6">
        <v>0.55000000000000004</v>
      </c>
      <c r="G24" s="7">
        <f t="shared" si="0"/>
        <v>0</v>
      </c>
    </row>
    <row r="25" spans="1:7" x14ac:dyDescent="0.2">
      <c r="A25" s="5"/>
      <c r="B25" s="6"/>
      <c r="C25" s="6"/>
      <c r="D25" s="6"/>
      <c r="E25" s="6"/>
      <c r="F25" s="6">
        <v>0.55000000000000004</v>
      </c>
      <c r="G25" s="7">
        <f t="shared" si="0"/>
        <v>0</v>
      </c>
    </row>
    <row r="26" spans="1:7" x14ac:dyDescent="0.2">
      <c r="A26" s="5"/>
      <c r="B26" s="6"/>
      <c r="C26" s="6"/>
      <c r="D26" s="6"/>
      <c r="E26" s="6"/>
      <c r="F26" s="6">
        <v>0.55000000000000004</v>
      </c>
      <c r="G26" s="7">
        <f t="shared" si="0"/>
        <v>0</v>
      </c>
    </row>
    <row r="27" spans="1:7" x14ac:dyDescent="0.2">
      <c r="A27" s="5"/>
      <c r="B27" s="6"/>
      <c r="C27" s="6"/>
      <c r="D27" s="6"/>
      <c r="E27" s="6"/>
      <c r="F27" s="6">
        <v>0.55000000000000004</v>
      </c>
      <c r="G27" s="7">
        <f t="shared" si="0"/>
        <v>0</v>
      </c>
    </row>
    <row r="28" spans="1:7" x14ac:dyDescent="0.2">
      <c r="A28" s="5"/>
      <c r="B28" s="6"/>
      <c r="C28" s="6"/>
      <c r="D28" s="6"/>
      <c r="E28" s="6"/>
      <c r="F28" s="6">
        <v>0.55000000000000004</v>
      </c>
      <c r="G28" s="7">
        <f t="shared" si="0"/>
        <v>0</v>
      </c>
    </row>
    <row r="29" spans="1:7" x14ac:dyDescent="0.2">
      <c r="A29" s="5"/>
      <c r="B29" s="6"/>
      <c r="C29" s="6"/>
      <c r="D29" s="6"/>
      <c r="E29" s="15"/>
      <c r="F29" s="6">
        <v>0.55000000000000004</v>
      </c>
      <c r="G29" s="7">
        <f t="shared" si="0"/>
        <v>0</v>
      </c>
    </row>
    <row r="30" spans="1:7" x14ac:dyDescent="0.2">
      <c r="A30" s="5"/>
      <c r="B30" s="6"/>
      <c r="C30" s="6"/>
      <c r="D30" s="6"/>
      <c r="E30" s="6"/>
      <c r="F30" s="6">
        <v>0.55000000000000004</v>
      </c>
      <c r="G30" s="7">
        <f t="shared" si="0"/>
        <v>0</v>
      </c>
    </row>
    <row r="31" spans="1:7" x14ac:dyDescent="0.2">
      <c r="A31" s="5"/>
      <c r="B31" s="6"/>
      <c r="C31" s="6"/>
      <c r="D31" s="6"/>
      <c r="E31" s="6"/>
      <c r="F31" s="6">
        <v>0.55000000000000004</v>
      </c>
      <c r="G31" s="7">
        <f t="shared" si="0"/>
        <v>0</v>
      </c>
    </row>
    <row r="32" spans="1:7" x14ac:dyDescent="0.2">
      <c r="A32" s="5"/>
      <c r="B32" s="6"/>
      <c r="C32" s="6"/>
      <c r="D32" s="6"/>
      <c r="E32" s="6"/>
      <c r="F32" s="6">
        <v>0.55000000000000004</v>
      </c>
      <c r="G32" s="7">
        <f t="shared" si="0"/>
        <v>0</v>
      </c>
    </row>
    <row r="33" spans="1:7" x14ac:dyDescent="0.2">
      <c r="A33" s="5"/>
      <c r="B33" s="6"/>
      <c r="C33" s="6"/>
      <c r="D33" s="6"/>
      <c r="E33" s="6"/>
      <c r="F33" s="6">
        <v>0.55000000000000004</v>
      </c>
      <c r="G33" s="7">
        <f t="shared" si="0"/>
        <v>0</v>
      </c>
    </row>
    <row r="34" spans="1:7" x14ac:dyDescent="0.2">
      <c r="A34" s="1"/>
      <c r="G34" s="4"/>
    </row>
    <row r="35" spans="1:7" ht="15" x14ac:dyDescent="0.25">
      <c r="A35" s="8"/>
      <c r="B35" s="9"/>
      <c r="C35" s="9"/>
      <c r="D35" s="48" t="s">
        <v>13</v>
      </c>
      <c r="E35" s="49"/>
      <c r="F35" s="49"/>
      <c r="G35" s="50">
        <f>SUM(G7:G33)</f>
        <v>0</v>
      </c>
    </row>
  </sheetData>
  <phoneticPr fontId="4" type="noConversion"/>
  <printOptions horizontalCentered="1" verticalCentered="1"/>
  <pageMargins left="1" right="1" top="1" bottom="1" header="0.5" footer="0.5"/>
  <pageSetup orientation="landscape" horizontalDpi="4294967293" verticalDpi="4294967293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8"/>
  <sheetViews>
    <sheetView workbookViewId="0">
      <selection activeCell="A29" sqref="A29"/>
    </sheetView>
  </sheetViews>
  <sheetFormatPr defaultRowHeight="15" x14ac:dyDescent="0.25"/>
  <cols>
    <col min="1" max="1" width="20.28515625" bestFit="1" customWidth="1"/>
  </cols>
  <sheetData>
    <row r="1" spans="1:1" ht="15.75" thickBot="1" x14ac:dyDescent="0.3">
      <c r="A1" s="45" t="s">
        <v>51</v>
      </c>
    </row>
    <row r="2" spans="1:1" x14ac:dyDescent="0.25">
      <c r="A2" s="20" t="s">
        <v>47</v>
      </c>
    </row>
    <row r="3" spans="1:1" x14ac:dyDescent="0.25">
      <c r="A3" s="20" t="s">
        <v>30</v>
      </c>
    </row>
    <row r="4" spans="1:1" x14ac:dyDescent="0.25">
      <c r="A4" s="47" t="s">
        <v>24</v>
      </c>
    </row>
    <row r="5" spans="1:1" x14ac:dyDescent="0.25">
      <c r="A5" s="20" t="s">
        <v>50</v>
      </c>
    </row>
    <row r="6" spans="1:1" x14ac:dyDescent="0.25">
      <c r="A6" s="20" t="s">
        <v>27</v>
      </c>
    </row>
    <row r="7" spans="1:1" x14ac:dyDescent="0.25">
      <c r="A7" s="20" t="s">
        <v>31</v>
      </c>
    </row>
    <row r="8" spans="1:1" x14ac:dyDescent="0.25">
      <c r="A8" s="20" t="s">
        <v>37</v>
      </c>
    </row>
    <row r="9" spans="1:1" x14ac:dyDescent="0.25">
      <c r="A9" s="20" t="s">
        <v>38</v>
      </c>
    </row>
    <row r="10" spans="1:1" x14ac:dyDescent="0.25">
      <c r="A10" s="20" t="s">
        <v>26</v>
      </c>
    </row>
    <row r="11" spans="1:1" x14ac:dyDescent="0.25">
      <c r="A11" s="20" t="s">
        <v>42</v>
      </c>
    </row>
    <row r="12" spans="1:1" x14ac:dyDescent="0.25">
      <c r="A12" s="20" t="s">
        <v>28</v>
      </c>
    </row>
    <row r="13" spans="1:1" x14ac:dyDescent="0.25">
      <c r="A13" s="20" t="s">
        <v>34</v>
      </c>
    </row>
    <row r="14" spans="1:1" x14ac:dyDescent="0.25">
      <c r="A14" s="20" t="s">
        <v>43</v>
      </c>
    </row>
    <row r="15" spans="1:1" x14ac:dyDescent="0.25">
      <c r="A15" s="20" t="s">
        <v>39</v>
      </c>
    </row>
    <row r="16" spans="1:1" x14ac:dyDescent="0.25">
      <c r="A16" s="20" t="s">
        <v>29</v>
      </c>
    </row>
    <row r="17" spans="1:1" x14ac:dyDescent="0.25">
      <c r="A17" s="20" t="s">
        <v>25</v>
      </c>
    </row>
    <row r="18" spans="1:1" x14ac:dyDescent="0.25">
      <c r="A18" s="20" t="s">
        <v>48</v>
      </c>
    </row>
    <row r="19" spans="1:1" x14ac:dyDescent="0.25">
      <c r="A19" s="20" t="s">
        <v>40</v>
      </c>
    </row>
    <row r="20" spans="1:1" x14ac:dyDescent="0.25">
      <c r="A20" s="20" t="s">
        <v>32</v>
      </c>
    </row>
    <row r="21" spans="1:1" x14ac:dyDescent="0.25">
      <c r="A21" s="20" t="s">
        <v>36</v>
      </c>
    </row>
    <row r="22" spans="1:1" x14ac:dyDescent="0.25">
      <c r="A22" s="20" t="s">
        <v>41</v>
      </c>
    </row>
    <row r="23" spans="1:1" x14ac:dyDescent="0.25">
      <c r="A23" s="20" t="s">
        <v>45</v>
      </c>
    </row>
    <row r="24" spans="1:1" x14ac:dyDescent="0.25">
      <c r="A24" s="20" t="s">
        <v>35</v>
      </c>
    </row>
    <row r="25" spans="1:1" x14ac:dyDescent="0.25">
      <c r="A25" s="46" t="s">
        <v>33</v>
      </c>
    </row>
    <row r="26" spans="1:1" x14ac:dyDescent="0.25">
      <c r="A26" s="20" t="s">
        <v>44</v>
      </c>
    </row>
    <row r="27" spans="1:1" x14ac:dyDescent="0.25">
      <c r="A27" s="20" t="s">
        <v>46</v>
      </c>
    </row>
    <row r="28" spans="1:1" x14ac:dyDescent="0.25">
      <c r="A28" s="20" t="s">
        <v>49</v>
      </c>
    </row>
  </sheetData>
  <pageMargins left="0.7" right="0.7" top="0.75" bottom="0.75" header="0.3" footer="0.3"/>
  <pageSetup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Expense Summary</vt:lpstr>
      <vt:lpstr>Files</vt:lpstr>
      <vt:lpstr>Mileage Log</vt:lpstr>
      <vt:lpstr>Expense Types</vt:lpstr>
      <vt:lpstr>TotalGLLIST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Lee Carlson</dc:creator>
  <cp:lastModifiedBy>Lee Carlson</cp:lastModifiedBy>
  <cp:lastPrinted>2017-09-24T19:08:41Z</cp:lastPrinted>
  <dcterms:created xsi:type="dcterms:W3CDTF">2007-08-09T23:16:26Z</dcterms:created>
  <dcterms:modified xsi:type="dcterms:W3CDTF">2021-04-09T18:39:12Z</dcterms:modified>
</cp:coreProperties>
</file>