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8_{2B6FF859-9540-43EC-87E2-17469AE844B8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BofA 01JAN17DEC21 v01" sheetId="1" r:id="rId1"/>
    <sheet name="Sheet1" sheetId="2" r:id="rId2"/>
  </sheets>
  <definedNames>
    <definedName name="_xlnm._FilterDatabase" localSheetId="0" hidden="1">'BofA 01JAN17DEC21 v01'!$A$8:$H$181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E134" i="1" s="1"/>
  <c r="F134" i="1"/>
  <c r="H133" i="1"/>
  <c r="E133" i="1" s="1"/>
  <c r="F133" i="1"/>
  <c r="H132" i="1"/>
  <c r="E132" i="1" s="1"/>
  <c r="F132" i="1"/>
  <c r="H131" i="1"/>
  <c r="E131" i="1" s="1"/>
  <c r="F131" i="1"/>
  <c r="H130" i="1"/>
  <c r="E130" i="1" s="1"/>
  <c r="F130" i="1"/>
  <c r="H129" i="1"/>
  <c r="E129" i="1" s="1"/>
  <c r="F129" i="1"/>
  <c r="H128" i="1"/>
  <c r="E128" i="1" s="1"/>
  <c r="F128" i="1"/>
  <c r="H127" i="1"/>
  <c r="E127" i="1" s="1"/>
  <c r="F127" i="1"/>
  <c r="H126" i="1"/>
  <c r="E126" i="1" s="1"/>
  <c r="F126" i="1"/>
  <c r="H125" i="1"/>
  <c r="E125" i="1" s="1"/>
  <c r="F125" i="1"/>
  <c r="H124" i="1"/>
  <c r="E124" i="1" s="1"/>
  <c r="F124" i="1"/>
  <c r="H123" i="1"/>
  <c r="E123" i="1" s="1"/>
  <c r="F123" i="1"/>
  <c r="H122" i="1"/>
  <c r="E122" i="1" s="1"/>
  <c r="F122" i="1"/>
  <c r="H121" i="1"/>
  <c r="E121" i="1" s="1"/>
  <c r="F121" i="1"/>
  <c r="H120" i="1"/>
  <c r="E120" i="1" s="1"/>
  <c r="F120" i="1"/>
  <c r="H119" i="1"/>
  <c r="E119" i="1" s="1"/>
  <c r="F119" i="1"/>
  <c r="H118" i="1"/>
  <c r="E118" i="1" s="1"/>
  <c r="F118" i="1"/>
  <c r="H117" i="1"/>
  <c r="E117" i="1" s="1"/>
  <c r="F117" i="1"/>
  <c r="H116" i="1"/>
  <c r="E116" i="1" s="1"/>
  <c r="F116" i="1"/>
  <c r="H115" i="1"/>
  <c r="E115" i="1" s="1"/>
  <c r="F115" i="1"/>
  <c r="H114" i="1"/>
  <c r="E114" i="1" s="1"/>
  <c r="F114" i="1"/>
  <c r="H113" i="1"/>
  <c r="E113" i="1" s="1"/>
  <c r="F113" i="1"/>
  <c r="H112" i="1"/>
  <c r="E112" i="1" s="1"/>
  <c r="F112" i="1"/>
  <c r="H111" i="1"/>
  <c r="E111" i="1" s="1"/>
  <c r="F111" i="1"/>
  <c r="H110" i="1"/>
  <c r="E110" i="1" s="1"/>
  <c r="F110" i="1"/>
  <c r="H109" i="1"/>
  <c r="E109" i="1" s="1"/>
  <c r="F109" i="1"/>
  <c r="H108" i="1"/>
  <c r="E108" i="1" s="1"/>
  <c r="F108" i="1"/>
  <c r="H107" i="1"/>
  <c r="E107" i="1" s="1"/>
  <c r="F107" i="1"/>
  <c r="H106" i="1"/>
  <c r="E106" i="1" s="1"/>
  <c r="F106" i="1"/>
  <c r="H105" i="1"/>
  <c r="E105" i="1" s="1"/>
  <c r="F105" i="1"/>
  <c r="H104" i="1"/>
  <c r="E104" i="1" s="1"/>
  <c r="F104" i="1"/>
  <c r="H103" i="1"/>
  <c r="E103" i="1" s="1"/>
  <c r="F103" i="1"/>
  <c r="H102" i="1"/>
  <c r="E102" i="1" s="1"/>
  <c r="F102" i="1"/>
  <c r="H101" i="1"/>
  <c r="E101" i="1" s="1"/>
  <c r="F101" i="1"/>
  <c r="H100" i="1"/>
  <c r="E100" i="1" s="1"/>
  <c r="F100" i="1"/>
  <c r="H99" i="1"/>
  <c r="E99" i="1" s="1"/>
  <c r="F99" i="1"/>
  <c r="H98" i="1"/>
  <c r="E98" i="1" s="1"/>
  <c r="F98" i="1"/>
  <c r="H97" i="1"/>
  <c r="E97" i="1" s="1"/>
  <c r="F97" i="1"/>
  <c r="H96" i="1"/>
  <c r="E96" i="1" s="1"/>
  <c r="F96" i="1"/>
  <c r="H95" i="1"/>
  <c r="E95" i="1" s="1"/>
  <c r="F95" i="1"/>
  <c r="H94" i="1"/>
  <c r="F94" i="1"/>
  <c r="E94" i="1"/>
  <c r="H93" i="1"/>
  <c r="E93" i="1" s="1"/>
  <c r="F93" i="1"/>
  <c r="H92" i="1"/>
  <c r="E92" i="1" s="1"/>
  <c r="F92" i="1"/>
  <c r="H91" i="1"/>
  <c r="E91" i="1" s="1"/>
  <c r="F91" i="1"/>
  <c r="H90" i="1"/>
  <c r="E90" i="1" s="1"/>
  <c r="F90" i="1"/>
  <c r="H89" i="1"/>
  <c r="E89" i="1" s="1"/>
  <c r="F89" i="1"/>
  <c r="H88" i="1"/>
  <c r="E88" i="1" s="1"/>
  <c r="F88" i="1"/>
  <c r="H87" i="1"/>
  <c r="E87" i="1" s="1"/>
  <c r="F87" i="1"/>
  <c r="H86" i="1"/>
  <c r="E86" i="1" s="1"/>
  <c r="F86" i="1"/>
  <c r="H85" i="1"/>
  <c r="E85" i="1" s="1"/>
  <c r="F85" i="1"/>
  <c r="H84" i="1"/>
  <c r="E84" i="1" s="1"/>
  <c r="F84" i="1"/>
  <c r="H83" i="1"/>
  <c r="E83" i="1" s="1"/>
  <c r="F83" i="1"/>
  <c r="H82" i="1"/>
  <c r="E82" i="1" s="1"/>
  <c r="F82" i="1"/>
  <c r="H81" i="1"/>
  <c r="E81" i="1" s="1"/>
  <c r="F81" i="1"/>
  <c r="H80" i="1"/>
  <c r="E80" i="1" s="1"/>
  <c r="F80" i="1"/>
  <c r="H79" i="1"/>
  <c r="E79" i="1" s="1"/>
  <c r="F79" i="1"/>
  <c r="H78" i="1"/>
  <c r="E78" i="1" s="1"/>
  <c r="F78" i="1"/>
  <c r="H77" i="1"/>
  <c r="E77" i="1" s="1"/>
  <c r="F77" i="1"/>
  <c r="H76" i="1"/>
  <c r="E76" i="1" s="1"/>
  <c r="F76" i="1"/>
  <c r="H75" i="1"/>
  <c r="E75" i="1" s="1"/>
  <c r="F75" i="1"/>
  <c r="H74" i="1"/>
  <c r="E74" i="1" s="1"/>
  <c r="F74" i="1"/>
  <c r="H73" i="1"/>
  <c r="E73" i="1" s="1"/>
  <c r="F73" i="1"/>
  <c r="H72" i="1"/>
  <c r="E72" i="1" s="1"/>
  <c r="F72" i="1"/>
  <c r="H71" i="1"/>
  <c r="E71" i="1" s="1"/>
  <c r="F71" i="1"/>
  <c r="H70" i="1"/>
  <c r="E70" i="1" s="1"/>
  <c r="F70" i="1"/>
  <c r="H69" i="1"/>
  <c r="E69" i="1" s="1"/>
  <c r="F69" i="1"/>
  <c r="H68" i="1"/>
  <c r="E68" i="1" s="1"/>
  <c r="F68" i="1"/>
  <c r="H67" i="1"/>
  <c r="E67" i="1" s="1"/>
  <c r="F67" i="1"/>
  <c r="H66" i="1"/>
  <c r="E66" i="1" s="1"/>
  <c r="F66" i="1"/>
  <c r="H65" i="1"/>
  <c r="E65" i="1" s="1"/>
  <c r="F65" i="1"/>
  <c r="H64" i="1"/>
  <c r="E64" i="1" s="1"/>
  <c r="F64" i="1"/>
  <c r="H63" i="1"/>
  <c r="E63" i="1" s="1"/>
  <c r="F63" i="1"/>
  <c r="H62" i="1"/>
  <c r="E62" i="1" s="1"/>
  <c r="F62" i="1"/>
  <c r="H61" i="1"/>
  <c r="E61" i="1" s="1"/>
  <c r="F61" i="1"/>
  <c r="H60" i="1"/>
  <c r="E60" i="1" s="1"/>
  <c r="F60" i="1"/>
  <c r="H59" i="1"/>
  <c r="E59" i="1" s="1"/>
  <c r="F59" i="1"/>
  <c r="H58" i="1"/>
  <c r="E58" i="1" s="1"/>
  <c r="F58" i="1"/>
  <c r="H57" i="1"/>
  <c r="E57" i="1" s="1"/>
  <c r="F57" i="1"/>
  <c r="H56" i="1"/>
  <c r="E56" i="1" s="1"/>
  <c r="F56" i="1"/>
  <c r="H55" i="1"/>
  <c r="E55" i="1" s="1"/>
  <c r="F55" i="1"/>
  <c r="H54" i="1"/>
  <c r="E54" i="1" s="1"/>
  <c r="F54" i="1"/>
  <c r="H53" i="1"/>
  <c r="E53" i="1" s="1"/>
  <c r="F53" i="1"/>
  <c r="H52" i="1"/>
  <c r="E52" i="1" s="1"/>
  <c r="F52" i="1"/>
  <c r="H51" i="1"/>
  <c r="E51" i="1" s="1"/>
  <c r="F51" i="1"/>
  <c r="H50" i="1"/>
  <c r="E50" i="1" s="1"/>
  <c r="F50" i="1"/>
  <c r="H49" i="1"/>
  <c r="E49" i="1" s="1"/>
  <c r="F49" i="1"/>
  <c r="H48" i="1"/>
  <c r="E48" i="1" s="1"/>
  <c r="F48" i="1"/>
  <c r="H47" i="1"/>
  <c r="E47" i="1" s="1"/>
  <c r="F47" i="1"/>
  <c r="H46" i="1"/>
  <c r="E46" i="1" s="1"/>
  <c r="F46" i="1"/>
  <c r="H45" i="1"/>
  <c r="E45" i="1" s="1"/>
  <c r="F45" i="1"/>
  <c r="H44" i="1"/>
  <c r="E44" i="1" s="1"/>
  <c r="F44" i="1"/>
  <c r="H43" i="1"/>
  <c r="E43" i="1" s="1"/>
  <c r="F43" i="1"/>
  <c r="H42" i="1"/>
  <c r="E42" i="1" s="1"/>
  <c r="F42" i="1"/>
  <c r="H41" i="1"/>
  <c r="E41" i="1" s="1"/>
  <c r="F41" i="1"/>
  <c r="H40" i="1"/>
  <c r="E40" i="1" s="1"/>
  <c r="F40" i="1"/>
  <c r="H39" i="1"/>
  <c r="E39" i="1" s="1"/>
  <c r="F39" i="1"/>
  <c r="H38" i="1"/>
  <c r="E38" i="1" s="1"/>
  <c r="F38" i="1"/>
  <c r="H37" i="1"/>
  <c r="E37" i="1" s="1"/>
  <c r="F37" i="1"/>
  <c r="H36" i="1"/>
  <c r="E36" i="1" s="1"/>
  <c r="F36" i="1"/>
  <c r="H35" i="1"/>
  <c r="E35" i="1" s="1"/>
  <c r="F35" i="1"/>
  <c r="H34" i="1"/>
  <c r="E34" i="1" s="1"/>
  <c r="F34" i="1"/>
  <c r="H33" i="1"/>
  <c r="E33" i="1" s="1"/>
  <c r="F33" i="1"/>
  <c r="H32" i="1"/>
  <c r="E32" i="1" s="1"/>
  <c r="F32" i="1"/>
  <c r="H31" i="1"/>
  <c r="E31" i="1" s="1"/>
  <c r="F31" i="1"/>
  <c r="H30" i="1"/>
  <c r="E30" i="1" s="1"/>
  <c r="F30" i="1"/>
  <c r="H29" i="1"/>
  <c r="E29" i="1" s="1"/>
  <c r="F29" i="1"/>
  <c r="H28" i="1"/>
  <c r="E28" i="1" s="1"/>
  <c r="F28" i="1"/>
  <c r="H27" i="1"/>
  <c r="E27" i="1" s="1"/>
  <c r="F27" i="1"/>
  <c r="H26" i="1"/>
  <c r="E26" i="1" s="1"/>
  <c r="F26" i="1"/>
  <c r="H25" i="1"/>
  <c r="E25" i="1" s="1"/>
  <c r="F25" i="1"/>
  <c r="H24" i="1"/>
  <c r="E24" i="1" s="1"/>
  <c r="F24" i="1"/>
  <c r="H23" i="1"/>
  <c r="E23" i="1" s="1"/>
  <c r="F23" i="1"/>
  <c r="H22" i="1"/>
  <c r="E22" i="1" s="1"/>
  <c r="F22" i="1"/>
  <c r="H21" i="1"/>
  <c r="E21" i="1" s="1"/>
  <c r="F21" i="1"/>
  <c r="H20" i="1"/>
  <c r="E20" i="1" s="1"/>
  <c r="F20" i="1"/>
  <c r="H19" i="1"/>
  <c r="E19" i="1" s="1"/>
  <c r="F19" i="1"/>
  <c r="H18" i="1"/>
  <c r="E18" i="1" s="1"/>
  <c r="F18" i="1"/>
  <c r="H17" i="1"/>
  <c r="E17" i="1" s="1"/>
  <c r="F17" i="1"/>
  <c r="H16" i="1"/>
  <c r="E16" i="1" s="1"/>
  <c r="F16" i="1"/>
  <c r="H14" i="1"/>
  <c r="F14" i="1"/>
  <c r="H13" i="1"/>
  <c r="F13" i="1"/>
  <c r="H12" i="1"/>
  <c r="F12" i="1"/>
  <c r="H11" i="1"/>
  <c r="F11" i="1"/>
  <c r="H10" i="1"/>
  <c r="F10" i="1"/>
  <c r="E14" i="1" l="1"/>
  <c r="H15" i="1"/>
  <c r="E10" i="1"/>
  <c r="F15" i="1"/>
  <c r="E11" i="1"/>
  <c r="E12" i="1"/>
  <c r="E13" i="1"/>
  <c r="D59" i="1" l="1"/>
  <c r="D131" i="1"/>
  <c r="D132" i="1" s="1"/>
  <c r="D133" i="1" s="1"/>
  <c r="D134" i="1" s="1"/>
</calcChain>
</file>

<file path=xl/sharedStrings.xml><?xml version="1.0" encoding="utf-8"?>
<sst xmlns="http://schemas.openxmlformats.org/spreadsheetml/2006/main" count="628" uniqueCount="345">
  <si>
    <t>Description</t>
  </si>
  <si>
    <t>Summary Amt.</t>
  </si>
  <si>
    <t>Beginning balance as of 01/01/2021</t>
  </si>
  <si>
    <t>Total credits</t>
  </si>
  <si>
    <t>Total debits</t>
  </si>
  <si>
    <t>Ending balance as of 12/17/2021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</si>
  <si>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</si>
  <si>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</si>
  <si>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</si>
  <si>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</si>
  <si>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</si>
  <si>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01/19/2021</t>
  </si>
  <si>
    <t>MAILCHIMP *MISC 01/18 PURCHASE MAILCHIMP.COM GA DEBIT CARD *7411</t>
  </si>
  <si>
    <t>01/20/2021</t>
  </si>
  <si>
    <t>MailChimp 01/20 PURCHASE Atlanta GA DEBIT CARD *7411</t>
  </si>
  <si>
    <t>01/21/2021</t>
  </si>
  <si>
    <t>01/22/2021</t>
  </si>
  <si>
    <t>01/25/2021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</si>
  <si>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</si>
  <si>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</si>
  <si>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</si>
  <si>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</si>
  <si>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</si>
  <si>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</si>
  <si>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</si>
  <si>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</si>
  <si>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</si>
  <si>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01/28/2021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</si>
  <si>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</si>
  <si>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</si>
  <si>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</si>
  <si>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</si>
  <si>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</si>
  <si>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</si>
  <si>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02/18/2021</t>
  </si>
  <si>
    <t>02/19/2021</t>
  </si>
  <si>
    <t>MAILCHIMP *MISC 02/18 PURCHASE MAILCHIMP.COM GA DEBIT CARD *7411</t>
  </si>
  <si>
    <t>02/22/2021</t>
  </si>
  <si>
    <t>MailChimp 02/20 PURCHASE Atlanta GA DEBIT CARD *7411</t>
  </si>
  <si>
    <t>STK*Shutterstock 02/27 PURCHASE 8666633954 NY DEBIT CARD *7411</t>
  </si>
  <si>
    <t>03/17/2021</t>
  </si>
  <si>
    <t>MONSTERINSIGHTS P 03/16 PURCHASE WEST PALM BEA FL DEBIT CARD *7429</t>
  </si>
  <si>
    <t>SEMPER PLUGINS AI 03/16 PURCHASE 8552845840 FL DEBIT CARD *7429</t>
  </si>
  <si>
    <t>03/18/2021</t>
  </si>
  <si>
    <t>03/19/2021</t>
  </si>
  <si>
    <t>MAILCHIMP *MISC 03/18 PURCHASE MAILCHIMP.COM GA DEBIT CARD *7411</t>
  </si>
  <si>
    <t>03/22/2021</t>
  </si>
  <si>
    <t>MailChimp 03/20 PURCHASE Atlanta GA DEBIT CARD *7411</t>
  </si>
  <si>
    <t>03/29/2021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</si>
  <si>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</si>
  <si>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</si>
  <si>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</si>
  <si>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</si>
  <si>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03/30/2021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</si>
  <si>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</si>
  <si>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</si>
  <si>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</si>
  <si>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</si>
  <si>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</si>
  <si>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04/13/2021</t>
  </si>
  <si>
    <t>Online Banking Transfer Conf# kwu34y0x0; AERO BUSINESS DEVELOPEMENT LLC</t>
  </si>
  <si>
    <t>04/19/2021</t>
  </si>
  <si>
    <t>MAILCHIMP *MISC 04/18 PURCHASE MAILCHIMP.COM GA DEBIT CARD *7411</t>
  </si>
  <si>
    <t>04/20/2021</t>
  </si>
  <si>
    <t>MailChimp 04/20 PURCHASE Atlanta GA DEBIT CARD *7411</t>
  </si>
  <si>
    <t>04/30/2021</t>
  </si>
  <si>
    <t>DREAMSTIME.COM 04/29 PURCHASE 6157715611 TN DEBIT CARD *7411</t>
  </si>
  <si>
    <t>APPAREO SYSTEMS DES:Epicor Upl ID: INDN:AviaGlobal Group</t>
  </si>
  <si>
    <t>05/19/2021</t>
  </si>
  <si>
    <t>MAILCHIMP *MISC 05/18 PURCHASE MAILCHIMP.COM GA DEBIT CARD *7411</t>
  </si>
  <si>
    <t>05/20/2021</t>
  </si>
  <si>
    <t>MailChimp 05/20 PURCHASE Atlanta GA DEBIT CARD *7411</t>
  </si>
  <si>
    <t>05/24/2021</t>
  </si>
  <si>
    <t>05/28/2021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</si>
  <si>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</si>
  <si>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</si>
  <si>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</si>
  <si>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</si>
  <si>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</si>
  <si>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</si>
  <si>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</si>
  <si>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</si>
  <si>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06/14/2021</t>
  </si>
  <si>
    <t>06/18/2021</t>
  </si>
  <si>
    <t>STK*Shutterstock 06/18 PURCHASE 8666633954 NY DEBIT CARD *7411</t>
  </si>
  <si>
    <t>TEMPLATEMONSTER 06/18 PURCHASE FORT LAUDERDA FL DEBIT CARD *7429</t>
  </si>
  <si>
    <t>06/21/2021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</si>
  <si>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</si>
  <si>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</si>
  <si>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</si>
  <si>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</si>
  <si>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</si>
  <si>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</si>
  <si>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</si>
  <si>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</si>
  <si>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</si>
  <si>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</si>
  <si>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07/15/2021</t>
  </si>
  <si>
    <t>07/16/2021</t>
  </si>
  <si>
    <t>STK*Shutterstock 07/16 PURCHASE 8666633954 NY DEBIT CARD *7411</t>
  </si>
  <si>
    <t>07/19/2021</t>
  </si>
  <si>
    <t>MAILCHIMP *MISC 07/18 PURCHASE MAILCHIMP.COM GA DEBIT CARD *7411</t>
  </si>
  <si>
    <t>07/20/2021</t>
  </si>
  <si>
    <t>MailChimp 07/20 PURCHASE Atlanta GA DEBIT CARD *7411</t>
  </si>
  <si>
    <t>07/27/2021</t>
  </si>
  <si>
    <t>TRANSFER AVIAGLOBAL GROUP, LL:ADS-B Global LLC Confirmation# 1342270599</t>
  </si>
  <si>
    <t>Online Banking Transfer Conf# kitn0lb0t; AERO BUSINESS DEVELOPEMENT LLC</t>
  </si>
  <si>
    <t>07/28/2021</t>
  </si>
  <si>
    <t>External transfer fee - 3 Day - 07/27/2021 Confirmation: 348965172</t>
  </si>
  <si>
    <t>08/16/2021</t>
  </si>
  <si>
    <t>STK*Shutterstock 08/16 PURCHASE 8666633954 NY DEBIT CARD *7411</t>
  </si>
  <si>
    <t>08/19/2021</t>
  </si>
  <si>
    <t>MAILCHIMP *MISC 08/18 PURCHASE MAILCHIMP.COM GA DEBIT CARD *7411</t>
  </si>
  <si>
    <t>08/20/2021</t>
  </si>
  <si>
    <t>MailChimp 08/20 PURCHASE Atlanta GA DEBIT CARD *7411</t>
  </si>
  <si>
    <t>08/26/2021</t>
  </si>
  <si>
    <t>TEMPLATEMONSTER 08/26 PURCHASE FORT LAUDERDA FL DEBIT CARD *7429</t>
  </si>
  <si>
    <t>09/16/2021</t>
  </si>
  <si>
    <t>STK*Shutterstock 09/16 PURCHASE 8666633954 NY DEBIT CARD *7411</t>
  </si>
  <si>
    <t>09/20/2021</t>
  </si>
  <si>
    <t>MAILCHIMP *MISC 09/18 PURCHASE MAILCHIMP.COM GA DEBIT CARD *7411</t>
  </si>
  <si>
    <t>MailChimp 09/20 PURCHASE Atlanta GA DEBIT CARD *7411</t>
  </si>
  <si>
    <t>09/22/2021</t>
  </si>
  <si>
    <t>09/29/2021</t>
  </si>
  <si>
    <t>09/30/2021</t>
  </si>
  <si>
    <t>VISTAPR*VistaPrin 09/29 PURCHASE 866-8936743 MA DEBIT CARD *7411</t>
  </si>
  <si>
    <t>CROCOBLOCK.COM 10/10 PURCHASE FORT LAUDERDA FL DEBIT CARD *7429</t>
  </si>
  <si>
    <t>10/18/2021</t>
  </si>
  <si>
    <t>VISTAPR*VistaPrin 10/15 PURCHASE 866-8936743 MA DEBIT CARD *7411</t>
  </si>
  <si>
    <t>STK*Shutterstock 10/16 PURCHASE 8666633954 NY DEBIT CARD *7411</t>
  </si>
  <si>
    <t>10/19/2021</t>
  </si>
  <si>
    <t>MAILCHIMP *MISC 10/18 PURCHASE MAILCHIMP.COM GA DEBIT CARD *7411</t>
  </si>
  <si>
    <t>10/20/2021</t>
  </si>
  <si>
    <t>MailChimp 10/20 PURCHASE Atlanta GA DEBIT CARD *7411</t>
  </si>
  <si>
    <t>10/21/2021</t>
  </si>
  <si>
    <t>10/25/2021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</si>
  <si>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</si>
  <si>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</si>
  <si>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</si>
  <si>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External transfer fee - 3 Day - 11/08/2021 Confirmation: 362505860</t>
  </si>
  <si>
    <t>External transfer fee - 3 Day - 11/08/2021 Confirmation: 362504652</t>
  </si>
  <si>
    <t>11/16/2021</t>
  </si>
  <si>
    <t>STK*Shutterstock 11/16 PURCHASE 8666633954 NY DEBIT CARD *7411</t>
  </si>
  <si>
    <t>11/19/2021</t>
  </si>
  <si>
    <t>MAILCHIMP *MISC 11/18 PURCHASE MAILCHIMP.COM GA DEBIT CARD *7411</t>
  </si>
  <si>
    <t>11/22/2021</t>
  </si>
  <si>
    <t>MailChimp 11/20 PURCHASE Atlanta GA DEBIT CARD *7411</t>
  </si>
  <si>
    <t>INMOTIONHOSTING.C 11/20 PURCHASE 888-3214678 CA DEBIT CARD *7429</t>
  </si>
  <si>
    <t>11/23/2021</t>
  </si>
  <si>
    <t>BKOFAMERICA MOBILE 12/08 3633609099 DEPOSIT *MOBILE MI</t>
  </si>
  <si>
    <t>R. A. Miller Ind DES:Payment ID:44861 INDN:AviaGlobal Group CO ID:2381571192 CCD</t>
  </si>
  <si>
    <t>12/16/2021</t>
  </si>
  <si>
    <t>DC Recon/ER Date</t>
  </si>
  <si>
    <t>Client Inv Date</t>
  </si>
  <si>
    <t>Billable/
 Client Name</t>
  </si>
  <si>
    <t>Debit Card Reconciliation</t>
  </si>
  <si>
    <t>Bank of America AGG Account Debit Card Reconciliation Worksheet</t>
  </si>
  <si>
    <t>`</t>
  </si>
  <si>
    <t>HEA DC</t>
  </si>
  <si>
    <t>FWC DC</t>
  </si>
  <si>
    <t>LRC DC</t>
  </si>
  <si>
    <r>
      <rPr>
        <b/>
        <sz val="11"/>
        <color theme="1"/>
        <rFont val="Calibri"/>
        <family val="2"/>
        <scheme val="minor"/>
      </rPr>
      <t>RTCA</t>
    </r>
    <r>
      <rPr>
        <sz val="11"/>
        <color theme="1"/>
        <rFont val="Calibri"/>
        <family val="2"/>
        <scheme val="minor"/>
      </rPr>
      <t xml:space="preserve"> 02/17 PURCHASE 2023300656 DC DEBIT CARD *7411</t>
    </r>
  </si>
  <si>
    <r>
      <rPr>
        <b/>
        <sz val="11"/>
        <color theme="1"/>
        <rFont val="Calibri"/>
        <family val="2"/>
        <scheme val="minor"/>
      </rPr>
      <t>NBAA</t>
    </r>
    <r>
      <rPr>
        <sz val="11"/>
        <color theme="1"/>
        <rFont val="Calibri"/>
        <family val="2"/>
        <scheme val="minor"/>
      </rPr>
      <t xml:space="preserve"> 01/19 PURCHASE WASHINGTON DC DEBIT CARD *0975</t>
    </r>
  </si>
  <si>
    <r>
      <rPr>
        <b/>
        <sz val="11"/>
        <color theme="1"/>
        <rFont val="Calibri"/>
        <family val="2"/>
        <scheme val="minor"/>
      </rPr>
      <t>HAI</t>
    </r>
    <r>
      <rPr>
        <sz val="11"/>
        <color theme="1"/>
        <rFont val="Calibri"/>
        <family val="2"/>
        <scheme val="minor"/>
      </rPr>
      <t xml:space="preserve"> 06/14 PURCHASE 7036834646 VA DEBIT CARD *7429</t>
    </r>
  </si>
  <si>
    <r>
      <rPr>
        <b/>
        <sz val="11"/>
        <color theme="1"/>
        <rFont val="Calibri"/>
        <family val="2"/>
        <scheme val="minor"/>
      </rPr>
      <t>NBAA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REGISTRATION</t>
    </r>
    <r>
      <rPr>
        <sz val="11"/>
        <color theme="1"/>
        <rFont val="Calibri"/>
        <family val="2"/>
        <scheme val="minor"/>
      </rPr>
      <t xml:space="preserve"> 09/29 PURCHASE 2027839351 IL DEBIT CARD *7411</t>
    </r>
  </si>
  <si>
    <r>
      <rPr>
        <b/>
        <sz val="11"/>
        <color theme="1"/>
        <rFont val="Calibri"/>
        <family val="2"/>
        <scheme val="minor"/>
      </rPr>
      <t xml:space="preserve">SAE INTERNATIONAL </t>
    </r>
    <r>
      <rPr>
        <sz val="11"/>
        <color theme="1"/>
        <rFont val="Calibri"/>
        <family val="2"/>
        <scheme val="minor"/>
      </rPr>
      <t>10/22 PURCHASE 7247764841 PA DEBIT CARD *7411</t>
    </r>
  </si>
  <si>
    <r>
      <rPr>
        <b/>
        <sz val="11"/>
        <color theme="1"/>
        <rFont val="Calibri"/>
        <family val="2"/>
        <scheme val="minor"/>
      </rPr>
      <t>RTCA</t>
    </r>
    <r>
      <rPr>
        <sz val="11"/>
        <color theme="1"/>
        <rFont val="Calibri"/>
        <family val="2"/>
        <scheme val="minor"/>
      </rPr>
      <t xml:space="preserve"> 12/15 PURCHASE 2023300656 DC DEBIT CARD *7411</t>
    </r>
  </si>
  <si>
    <r>
      <t xml:space="preserve">InMotionHosting </t>
    </r>
    <r>
      <rPr>
        <b/>
        <sz val="11"/>
        <color theme="1"/>
        <rFont val="Calibri"/>
        <family val="2"/>
        <scheme val="minor"/>
      </rPr>
      <t>(PROCESSING)</t>
    </r>
    <r>
      <rPr>
        <sz val="11"/>
        <color theme="1"/>
        <rFont val="Calibri"/>
        <family val="2"/>
        <scheme val="minor"/>
      </rPr>
      <t>/ CHECKCARD 12/17 INMOTIONHOSTING.COM 888-3214678 CA</t>
    </r>
  </si>
  <si>
    <r>
      <rPr>
        <b/>
        <sz val="11"/>
        <color theme="1"/>
        <rFont val="Calibri"/>
        <family val="2"/>
        <scheme val="minor"/>
      </rPr>
      <t>AEA</t>
    </r>
    <r>
      <rPr>
        <sz val="11"/>
        <color theme="1"/>
        <rFont val="Calibri"/>
        <family val="2"/>
        <scheme val="minor"/>
      </rPr>
      <t xml:space="preserve"> Dues </t>
    </r>
    <r>
      <rPr>
        <b/>
        <sz val="11"/>
        <color theme="1"/>
        <rFont val="Calibri"/>
        <family val="2"/>
        <scheme val="minor"/>
      </rPr>
      <t xml:space="preserve">(PROCESSING)/ </t>
    </r>
    <r>
      <rPr>
        <sz val="11"/>
        <color theme="1"/>
        <rFont val="Calibri"/>
        <family val="2"/>
        <scheme val="minor"/>
      </rPr>
      <t>CHECKCARD AIRCRAFT ELECTRON LEES SUMMIT MO ON 12/16</t>
    </r>
  </si>
  <si>
    <t>As of 1515 hrs PHX 17DEC2021</t>
  </si>
  <si>
    <t>W:\$ AviaGlobalGroup\AGG Finance\AGG Member ERs\AGG ADS_BG Open ERs\AGG ADS_BG ER Info</t>
  </si>
  <si>
    <t>E</t>
  </si>
  <si>
    <t>F</t>
  </si>
  <si>
    <t>Who</t>
  </si>
  <si>
    <t>Date DC Recon Exp Rpt</t>
  </si>
  <si>
    <t>Date Client  Invoiced</t>
  </si>
  <si>
    <t>Client</t>
  </si>
  <si>
    <t>Detail File Name</t>
  </si>
  <si>
    <t>Vendor Invoice File Name</t>
  </si>
  <si>
    <t>Simple Description</t>
  </si>
  <si>
    <t>210511 - PAS Challenger 604 - Pro Line Fusion Project.xlsx</t>
  </si>
  <si>
    <t>211019 - LRC ADS_BG ER NBAA 2021.xlsx</t>
  </si>
  <si>
    <t>Expenses</t>
  </si>
  <si>
    <t>LRC</t>
  </si>
  <si>
    <t>Mailchimp Essentials MC11487833</t>
  </si>
  <si>
    <t>AGG</t>
  </si>
  <si>
    <t>MAILCHIMP MISC 01-18 PURCHASE.pdf</t>
  </si>
  <si>
    <t>210118 - AGG - Mailchimp Essentials MC11487833.pdf</t>
  </si>
  <si>
    <t>AGG Mailchimp account</t>
  </si>
  <si>
    <t>Shutterstock SSTK-0F065-DFD2</t>
  </si>
  <si>
    <t>STK Shutterstock 01-28 PURCHASE 8666633954.pdf</t>
  </si>
  <si>
    <t>210128 - Shutterstock SSTK-0F065-DFD2.pdf</t>
  </si>
  <si>
    <t>Images for websites</t>
  </si>
  <si>
    <t>RTCA Membership Confirmation 0049032</t>
  </si>
  <si>
    <t>RTCA 02-17 PURCHASE 2023300656.pdf</t>
  </si>
  <si>
    <t>210217 - RTCA Membership Confirmation 0049032.pdf</t>
  </si>
  <si>
    <t>RTCA Annual Membership Dues</t>
  </si>
  <si>
    <t>RTCA 02/17 PURCHASE 2023300656 DC DEBIT CARD *7411</t>
  </si>
  <si>
    <t>Mailchimp Essentials MC11806693</t>
  </si>
  <si>
    <t>MAILCHIMP MISC 02-18 PURCHASE.pdf</t>
  </si>
  <si>
    <t>210218 - AGG - Mailchimp Essentials MC11806693.pdf</t>
  </si>
  <si>
    <t>Shutterstock SSTK-0B738-AA97</t>
  </si>
  <si>
    <t>STK Shutterstock 02-27 PURCHASE 8666633954 NY.pdf</t>
  </si>
  <si>
    <t>210227 - Shutterstock SSTK-0B738-AA97.pdf</t>
  </si>
  <si>
    <t>Mailchimp Essentials MC12095090</t>
  </si>
  <si>
    <t>MAILCHIMP MISC 03-18 PURCHASE.pdf</t>
  </si>
  <si>
    <t>210318 - AGG - Mailchimp Essentials MC12095090.pdf</t>
  </si>
  <si>
    <t>Shutterstock SSTK-05F1C-0C56</t>
  </si>
  <si>
    <t>STK Shutterstock 03-28 PURCHASE 8666633954.pdf</t>
  </si>
  <si>
    <t>210328 - Shutterstock SSTK-05F1C-0C56.pdf</t>
  </si>
  <si>
    <t>210413 - LRC ADS_BG ER MasterCard Peregrine Billable 002-2021.xlsx</t>
  </si>
  <si>
    <t>Shutterstock SSTK-0DF02-5FCE</t>
  </si>
  <si>
    <t>Peregrine</t>
  </si>
  <si>
    <t>PA</t>
  </si>
  <si>
    <t>STK Shutterstock 12-30 PURCHASE 8666633954.pdf</t>
  </si>
  <si>
    <t>201230 - Peregrine - Shutterstock SSTK-0DF02-5FCE.pdf</t>
  </si>
  <si>
    <t>Images for Peregrine Website</t>
  </si>
  <si>
    <t>STK*Shutterstock 12/30 PURCHASE 8666633954 NY DEBIT CARD *7411</t>
  </si>
  <si>
    <t>210610 - LRC ADS_BG ER MasterCard Peregrine Billable 003-2021.xlsx</t>
  </si>
  <si>
    <t>Mailchimp Essentials MC12410854</t>
  </si>
  <si>
    <t>MailChimp 04-20 PURCHASE Atlanta GA.pdf</t>
  </si>
  <si>
    <t>210420 - Peregrine - Mailchimp Essentials MC12410854.pdf</t>
  </si>
  <si>
    <t>Peregrine Mailchimp Account</t>
  </si>
  <si>
    <t>Mailchimp Essentials MC12696206</t>
  </si>
  <si>
    <t>MailChimp 05-20 PURCHASE Atlanta GA.pdf</t>
  </si>
  <si>
    <t>210520 - Peregrine - Mailchimp Essentials MC12696206.pdf</t>
  </si>
  <si>
    <t>210628 - LRC ADS_BG ER AEA Peregrine.xlsx</t>
  </si>
  <si>
    <t>210628 - LRC ADS_BG ER ADS-B Global for AEA Peregrine.xlsx</t>
  </si>
  <si>
    <t>Mailchimp Essentials MC12968314</t>
  </si>
  <si>
    <t>MailChimp 06-20 PURCHASE Atlanta GA.pdf</t>
  </si>
  <si>
    <t>210620 - Peregrine - Mailchimp Essentials MC12968314.pdf</t>
  </si>
  <si>
    <t>Mailchimp Essentials MC13235178</t>
  </si>
  <si>
    <t>MailChimp 07-20 PURCHASE Atlanta GA.pdf</t>
  </si>
  <si>
    <t>210720 - Peregrine - Mailchimp Essentials MC13235178.pdf</t>
  </si>
  <si>
    <t>Mailchimp Essentials MC13496322</t>
  </si>
  <si>
    <t>MailChimp 08-20 PURCHASE Atlanta GA.pdf</t>
  </si>
  <si>
    <t>210820 - Peregrine - Mailchimp Essentials MC13496322.pdf</t>
  </si>
  <si>
    <t>Shutterstock SSTK-00A52-AC54</t>
  </si>
  <si>
    <t>STK Shutterstock 09-16 PURCHASE 8666633954 NY.pdf</t>
  </si>
  <si>
    <t>210916 - Shutterstock SSTK-00A52-AC54.pdf</t>
  </si>
  <si>
    <t>Mailchimp Essentials MC13754670</t>
  </si>
  <si>
    <t>MailChimp 09-20 PURCHASE Atlanta GA.pdf</t>
  </si>
  <si>
    <t>210920 - Peregrine - Mailchimp Essentials MC13754670.pdf</t>
  </si>
  <si>
    <t>Mailchimp Essentials MC14011482</t>
  </si>
  <si>
    <t>MailChimp 10-20 PURCHASE Atlanta GA.pdf</t>
  </si>
  <si>
    <t>211020 - Peregrine - Mailchimp Essentials MC14011482.pdf</t>
  </si>
  <si>
    <t>211109 - LRC ADS_BG ER MasterCard 011-2021.xlsx</t>
  </si>
  <si>
    <t>Mailchimp Essentials MC12390958</t>
  </si>
  <si>
    <t>MAILCHIMP MISC 04-18 PURCHASE.pdf</t>
  </si>
  <si>
    <t>210418 - AGG - Mailchimp Essentials MC12390958.pdf</t>
  </si>
  <si>
    <t>Dreamstime LLC Paid Invoice 2230</t>
  </si>
  <si>
    <t>DREAMSTIME.COM 04-29 PURCHASE 6157715611.pdf</t>
  </si>
  <si>
    <t>210429 - Dreamstime LLC Paid Invoice 22302762</t>
  </si>
  <si>
    <t>Mailchimp Essentials MC12676738</t>
  </si>
  <si>
    <t>MAILCHIMP MISC 05-18 PURCHASE.pdf</t>
  </si>
  <si>
    <t>210518 - AGG - Mailchimp Essentials MC12676738.pdf</t>
  </si>
  <si>
    <t>Shutterstock SSTK-0C09E-9EA1</t>
  </si>
  <si>
    <t>STK Shutterstock 06-18 PURCHASE 8666633954 NY.pdf</t>
  </si>
  <si>
    <t>210618 - Shutterstock SSTK-0C09E-9EA1.pdf</t>
  </si>
  <si>
    <t>AGG Images</t>
  </si>
  <si>
    <t>Mailchimp Essentials MC12950198</t>
  </si>
  <si>
    <t>MAILCHIMP MISC 06-18 PURCHASE.pdf</t>
  </si>
  <si>
    <t>210618 - AGG - Mailchimp Essentials MC12950198.pdf</t>
  </si>
  <si>
    <t>Overnight Prints 812510583</t>
  </si>
  <si>
    <t>OVERNIGHTPRINTS 06-18 PURCHASE 888-677-2000 NV.pdf</t>
  </si>
  <si>
    <t>210618 - Overnight Prints 812510583.pdf</t>
  </si>
  <si>
    <t>Business Cards</t>
  </si>
  <si>
    <t>Shutterstock SSTK-0991A-8BBF</t>
  </si>
  <si>
    <t>STK Shutterstock 07-16 PURCHASE 8666633954.pdf</t>
  </si>
  <si>
    <t>210716 - Shutterstock SSTK-0991A-8BBF.pdf</t>
  </si>
  <si>
    <t>AGG Website Images</t>
  </si>
  <si>
    <t>Mailchimp Essentials MC13217346</t>
  </si>
  <si>
    <t>210718 - AGG - Mailchimp Essentials MC13217346.pdf</t>
  </si>
  <si>
    <t>Shutterstock SSTK-0E624-95AD</t>
  </si>
  <si>
    <t>AGG?</t>
  </si>
  <si>
    <t>STK Shutterstock 08-16 PURCHASE 8666633954 NY.pdf</t>
  </si>
  <si>
    <t>210816 - Shutterstock SSTK-0E624-95AD.pdf</t>
  </si>
  <si>
    <t>Mailchimp Essentials MC13478286</t>
  </si>
  <si>
    <t>MAILCHIMP MISC 08-18 PURCHASE.pdf</t>
  </si>
  <si>
    <t>210818- AGG - Mailchimp Essentials MC13478286.pdf</t>
  </si>
  <si>
    <t>Mailchimp Essentials MC13737850</t>
  </si>
  <si>
    <t>MAILCHIMP MISC 09-18 PURCHASE.pdf</t>
  </si>
  <si>
    <t>210918- AGG - Mailchimp Essentials MC13737850.pdf</t>
  </si>
  <si>
    <t>vistaprint order Q5LXV-Q6A60-6F5</t>
  </si>
  <si>
    <t>VISTAPR VistaPrin 09-29 PURCHASE.pdf</t>
  </si>
  <si>
    <t>210929 - vistaprint order Q5LXV-Q6A60-6F5.pdf</t>
  </si>
  <si>
    <t>Lee and Hal business cards</t>
  </si>
  <si>
    <t>NBAA-BACE Registration Confirmation 1197345</t>
  </si>
  <si>
    <t>NBAA-REGISTRATION 09-29 PURCHASE.pdf</t>
  </si>
  <si>
    <t>210929 - NBAA-BACE Registration Confirmation 1197345.pdf</t>
  </si>
  <si>
    <t>Lee conf registration</t>
  </si>
  <si>
    <t>NBAA-REGISTRATION 09/29 PURCHASE 2027839351 IL DEBIT CARD *7411</t>
  </si>
  <si>
    <t>VAT Receipt</t>
  </si>
  <si>
    <t>vistaprint order JVBVM-R6A18-5J4</t>
  </si>
  <si>
    <t>VISTAPR VistaPrin 10-15 PURCHASE.pdf</t>
  </si>
  <si>
    <t>211015 - vistaprint order JVBVM-R6A18-5J4 VAT FR38822481180.pdf
211015 - vistaprint order JVBVM-R6A18-5J4.pdf</t>
  </si>
  <si>
    <t>Forrest ink pens</t>
  </si>
  <si>
    <t>Shutterstock SSTK-0473A-A00D</t>
  </si>
  <si>
    <t>STK Shutterstock 10-16 PURCHASE 8666633954 NY.pdf</t>
  </si>
  <si>
    <t>211016 - Shutterstock SSTK-0473A-A00D.pdf</t>
  </si>
  <si>
    <t>AGG website images</t>
  </si>
  <si>
    <t>Mailchimp Essentials MC13993978</t>
  </si>
  <si>
    <t>MAILCHIMP MISC 10-18 PURCHASE.pdf</t>
  </si>
  <si>
    <t>211018 - AGG - Mailchimp Essentials MC13993978.pdf</t>
  </si>
  <si>
    <t>SAE Renewal 6151308626</t>
  </si>
  <si>
    <t>SAE INTERNATIONAL 10-22 PURCHASE 7247764841 PA.pdf</t>
  </si>
  <si>
    <t>211022 - SAE Renewal 6151308626.pdf</t>
  </si>
  <si>
    <t>SAE Renewal through 220731</t>
  </si>
  <si>
    <t>SAE INTERNATIONAL 10/22 PURCHASE 7247764841 PA DEBIT CARD *7411</t>
  </si>
  <si>
    <t>211109 - LRC ADS_BG ER MasterCard Peregrine Billable 011-2021.xlsx</t>
  </si>
  <si>
    <t>211214 - LRC ADS_BG ER MasterCard 012-2021.xlsx</t>
  </si>
  <si>
    <t>Shutterstock SSTK-0E4E3-4AD5</t>
  </si>
  <si>
    <t>STK Shutterstock 11-16 PURCHASE 8666633954 NY.pdf</t>
  </si>
  <si>
    <t>211116 - Shutterstock SSTK-0E4E3-4AD5.pdf</t>
  </si>
  <si>
    <t>Mailchimp Essentials MC14251070</t>
  </si>
  <si>
    <t>MAILCHIMP MISC 11-18 PURCHASE.pdf</t>
  </si>
  <si>
    <t>211118 - AGG - Mailchimp Essentials MC14251070.pdf</t>
  </si>
  <si>
    <t>RTCA Dues 0060281</t>
  </si>
  <si>
    <t>RTCA Membership</t>
  </si>
  <si>
    <t>211214 - LRC ADS_BG ER MasterCard Peregrine Billable 012a-2021.xlsx</t>
  </si>
  <si>
    <t>Mailchimp Essentials MC14268418</t>
  </si>
  <si>
    <t>MailChimp 11-22 PURCHASE Atlanta GA.pdf</t>
  </si>
  <si>
    <t>211120 - Peregrine - Mailchimp Essentials MC14268418.pdf</t>
  </si>
  <si>
    <t>ER File Name</t>
  </si>
  <si>
    <t>Line</t>
  </si>
  <si>
    <t>210408 - LRC ADS_BG ER MasterCard 002-2021 Rev A.xlsx</t>
  </si>
  <si>
    <t>Mailchimp Essentials MC11510233</t>
  </si>
  <si>
    <t>MailChimp 01-20 PURCHASE Atlanta GA.pdf</t>
  </si>
  <si>
    <t>210120 - Peregrine - Mailchimp Essentials MC11510233.pdf</t>
  </si>
  <si>
    <t>Mailchimp Essentials MC11828145</t>
  </si>
  <si>
    <t>MailChimp 02-20 PURCHASE Atlanta GA.pdf</t>
  </si>
  <si>
    <t>210220 - Peregrine - Mailchimp Essentials MC11828145.pdf</t>
  </si>
  <si>
    <t>Mailchimp Essentials MC12118234</t>
  </si>
  <si>
    <t>MailChimp 03-20 PURCHASE Atlanta GA.pdf</t>
  </si>
  <si>
    <t>210320 - Peregrine - Mailchimp Essentials MC12118234.pdf</t>
  </si>
  <si>
    <t>Dreamstime LLC 1 Week Paid Invoice 22197454</t>
  </si>
  <si>
    <t>DREAMSTIME.COM 04-01 PURCHASE 6157715611.pdf</t>
  </si>
  <si>
    <t>210401 - Dreamstime LLC 1 Week Paid Invoice 22197454.pdf</t>
  </si>
  <si>
    <t>Images for Press Releases</t>
  </si>
  <si>
    <t>ER File</t>
  </si>
  <si>
    <t>Dreamstime LLC 1 Week Paid Invoice 22197454 b</t>
  </si>
  <si>
    <t>DREAMSTIME.COM 04-02 PURCHASE 6157715611.pdf</t>
  </si>
  <si>
    <t>210401 - Dreamstime LLC 1 Week Paid Invoice 22197454 b.pdf</t>
  </si>
  <si>
    <t>211219 - LRC ADS_BG ER MasterCard Year-end Reconcile.xlsx</t>
  </si>
  <si>
    <t>RTCA 12/15 PURCHASE 2023300656 DC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</si>
</sst>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3" borderId="0" xfId="0" applyFill="1" applyAlignment="1">
      <alignment horizontal="left" vertical="center"/>
    </xf>
    <xf numFmtId="14" fontId="0" fillId="33" borderId="0" xfId="0" applyNumberFormat="1" applyFill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0" fillId="34" borderId="0" xfId="0" applyFill="1" applyAlignment="1">
      <alignment vertical="center"/>
    </xf>
    <xf numFmtId="14" fontId="0" fillId="34" borderId="0" xfId="0" applyNumberFormat="1" applyFill="1" applyAlignment="1">
      <alignment horizontal="left" vertical="center"/>
    </xf>
    <xf numFmtId="0" fontId="0" fillId="35" borderId="0" xfId="0" applyFill="1" applyAlignment="1">
      <alignment horizontal="left" vertical="center"/>
    </xf>
    <xf numFmtId="0" fontId="0" fillId="35" borderId="0" xfId="0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/>
    <xf numFmtId="4" fontId="1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 applyFill="1" applyAlignment="1">
      <alignment vertical="center"/>
    </xf>
    <xf numFmtId="15" fontId="0" fillId="33" borderId="0" xfId="0" applyNumberFormat="1" applyFill="1" applyAlignment="1">
      <alignment horizontal="left" vertical="center"/>
    </xf>
    <xf numFmtId="15" fontId="0" fillId="36" borderId="0" xfId="0" applyNumberFormat="1" applyFill="1" applyAlignment="1">
      <alignment horizontal="left" vertical="center"/>
    </xf>
    <xf numFmtId="0" fontId="0" fillId="36" borderId="0" xfId="0" applyFill="1" applyAlignment="1">
      <alignment vertical="center"/>
    </xf>
    <xf numFmtId="0" fontId="0" fillId="36" borderId="0" xfId="0" applyFont="1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2" fontId="0" fillId="36" borderId="0" xfId="0" applyNumberFormat="1" applyFill="1" applyAlignment="1">
      <alignment vertical="center"/>
    </xf>
    <xf numFmtId="2" fontId="0" fillId="33" borderId="0" xfId="0" applyNumberFormat="1" applyFill="1" applyAlignment="1">
      <alignment horizontal="right" vertical="center"/>
    </xf>
    <xf numFmtId="15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" fontId="0" fillId="37" borderId="0" xfId="0" applyNumberFormat="1" applyFill="1" applyAlignment="1">
      <alignment vertical="center"/>
    </xf>
    <xf numFmtId="165" fontId="0" fillId="37" borderId="0" xfId="0" applyNumberFormat="1" applyFill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1"/>
  <sheetViews>
    <sheetView tabSelected="1" topLeftCell="B7" zoomScale="90" zoomScaleNormal="90" workbookViewId="0">
      <pane ySplit="2" topLeftCell="A9" activePane="bottomLeft" state="frozen"/>
      <selection activeCell="A7" sqref="A7"/>
      <selection pane="bottomLeft" activeCell="H7" sqref="H1:H1048576"/>
    </sheetView>
  </sheetViews>
  <sheetFormatPr defaultRowHeight="15" x14ac:dyDescent="0.25"/>
  <cols>
    <col min="1" max="1" width="14.42578125" style="7" customWidth="1"/>
    <col min="2" max="2" width="101.85546875" style="4" customWidth="1"/>
    <col min="3" max="3" width="27.140625" customWidth="1"/>
    <col min="4" max="4" width="15.7109375" style="25" customWidth="1"/>
    <col min="5" max="5" width="15.7109375" style="17" customWidth="1"/>
    <col min="6" max="6" width="25.7109375" customWidth="1"/>
    <col min="7" max="7" width="15.7109375" customWidth="1"/>
    <col min="8" max="8" width="62" style="43" hidden="1" customWidth="1"/>
    <col min="9" max="9" width="15.7109375" customWidth="1"/>
  </cols>
  <sheetData>
    <row r="1" spans="1:9" ht="28.5" customHeight="1" thickBot="1" x14ac:dyDescent="0.3">
      <c r="B1" s="21" t="s">
        <v>156</v>
      </c>
    </row>
    <row r="2" spans="1:9" x14ac:dyDescent="0.25">
      <c r="A2" s="1" t="s">
        <v>0</v>
      </c>
      <c r="C2" s="22" t="s">
        <v>1</v>
      </c>
    </row>
    <row r="3" spans="1:9" x14ac:dyDescent="0.25">
      <c r="A3" s="7" t="s">
        <v>2</v>
      </c>
      <c r="C3">
        <v>3729.68</v>
      </c>
    </row>
    <row r="4" spans="1:9" x14ac:dyDescent="0.25">
      <c r="A4" s="7" t="s">
        <v>3</v>
      </c>
      <c r="C4">
        <v>76779.990000000005</v>
      </c>
    </row>
    <row r="5" spans="1:9" x14ac:dyDescent="0.25">
      <c r="A5" s="7" t="s">
        <v>4</v>
      </c>
      <c r="C5">
        <v>-63508.480000000003</v>
      </c>
    </row>
    <row r="6" spans="1:9" x14ac:dyDescent="0.25">
      <c r="A6" s="7" t="s">
        <v>5</v>
      </c>
      <c r="C6">
        <v>17001.189999999999</v>
      </c>
    </row>
    <row r="7" spans="1:9" x14ac:dyDescent="0.25">
      <c r="F7" s="18" t="s">
        <v>155</v>
      </c>
    </row>
    <row r="8" spans="1:9" s="2" customFormat="1" ht="45.75" customHeight="1" x14ac:dyDescent="0.25">
      <c r="A8" s="2" t="s">
        <v>6</v>
      </c>
      <c r="B8" s="2" t="s">
        <v>0</v>
      </c>
      <c r="C8" s="3" t="s">
        <v>7</v>
      </c>
      <c r="D8" s="26" t="s">
        <v>8</v>
      </c>
      <c r="E8" s="16" t="s">
        <v>152</v>
      </c>
      <c r="F8" s="16" t="s">
        <v>154</v>
      </c>
      <c r="G8" s="16" t="s">
        <v>153</v>
      </c>
      <c r="H8" s="44" t="s">
        <v>323</v>
      </c>
      <c r="I8" s="16"/>
    </row>
    <row r="9" spans="1:9" s="2" customFormat="1" ht="21" customHeight="1" x14ac:dyDescent="0.25">
      <c r="B9" s="38" t="s">
        <v>169</v>
      </c>
      <c r="C9" s="3"/>
      <c r="D9" s="26"/>
      <c r="E9" s="32" t="s">
        <v>158</v>
      </c>
      <c r="F9" s="33" t="s">
        <v>159</v>
      </c>
      <c r="G9" s="34" t="s">
        <v>160</v>
      </c>
      <c r="H9" s="16"/>
      <c r="I9" s="16"/>
    </row>
    <row r="10" spans="1:9" s="5" customFormat="1" ht="24.95" customHeight="1" x14ac:dyDescent="0.25">
      <c r="A10" s="8">
        <v>44197</v>
      </c>
      <c r="B10" s="5" t="s">
        <v>2</v>
      </c>
      <c r="D10" s="27">
        <v>3729.68</v>
      </c>
      <c r="E10" s="39" t="str">
        <f>IFERROR(DATE(LEFT(H10,2)+2000,MID(H10,3,2),MID(H10,5,2)),"")</f>
        <v/>
      </c>
      <c r="F10" s="20" t="str">
        <f>IFERROR(INDEX(Sheet1!$A:$N,MATCH($B10,Sheet1!$N:$N,0),4),"")</f>
        <v/>
      </c>
      <c r="G10" s="20"/>
      <c r="H10" s="20" t="str">
        <f>IFERROR(SUBSTITUTE(INDEX(Sheet1!$A:$N,MATCH($B10,Sheet1!$N:$N,0),1),"xlsx","pdf"),"")</f>
        <v/>
      </c>
    </row>
    <row r="11" spans="1:9" s="5" customFormat="1" ht="24.95" customHeight="1" x14ac:dyDescent="0.25">
      <c r="A11" s="8">
        <v>44287</v>
      </c>
      <c r="B11" s="5" t="s">
        <v>9</v>
      </c>
      <c r="C11" s="5">
        <v>6000</v>
      </c>
      <c r="D11" s="27">
        <v>9729.68</v>
      </c>
      <c r="E11" s="39" t="str">
        <f t="shared" ref="E11:E74" si="0">IFERROR(DATE(LEFT(H11,2)+2000,MID(H11,3,2),MID(H11,5,2)),"")</f>
        <v/>
      </c>
      <c r="F11" s="20" t="str">
        <f>IFERROR(INDEX(Sheet1!$A:$N,MATCH($B11,Sheet1!$N:$N,0),4),"")</f>
        <v/>
      </c>
      <c r="G11" s="20"/>
      <c r="H11" s="20" t="str">
        <f>IFERROR(SUBSTITUTE(INDEX(Sheet1!$A:$N,MATCH($B11,Sheet1!$N:$N,0),1),"xlsx","pdf"),"")</f>
        <v/>
      </c>
    </row>
    <row r="12" spans="1:9" s="5" customFormat="1" ht="24.95" customHeight="1" x14ac:dyDescent="0.25">
      <c r="A12" s="8">
        <v>44287</v>
      </c>
      <c r="B12" s="5" t="s">
        <v>10</v>
      </c>
      <c r="C12" s="5">
        <v>-29.95</v>
      </c>
      <c r="D12" s="27">
        <v>9699.73</v>
      </c>
      <c r="E12" s="39" t="str">
        <f t="shared" si="0"/>
        <v/>
      </c>
      <c r="F12" s="20" t="str">
        <f>IFERROR(INDEX(Sheet1!$A:$N,MATCH($B12,Sheet1!$N:$N,0),4),"")</f>
        <v/>
      </c>
      <c r="G12" s="20"/>
      <c r="H12" s="20" t="str">
        <f>IFERROR(SUBSTITUTE(INDEX(Sheet1!$A:$N,MATCH($B12,Sheet1!$N:$N,0),1),"xlsx","pdf"),"")</f>
        <v/>
      </c>
    </row>
    <row r="13" spans="1:9" s="5" customFormat="1" ht="24.95" customHeight="1" x14ac:dyDescent="0.25">
      <c r="A13" s="11" t="s">
        <v>11</v>
      </c>
      <c r="B13" s="12" t="s">
        <v>12</v>
      </c>
      <c r="C13" s="12">
        <v>-9.99</v>
      </c>
      <c r="D13" s="40">
        <v>9689.74</v>
      </c>
      <c r="E13" s="41">
        <f t="shared" si="0"/>
        <v>44549</v>
      </c>
      <c r="F13" s="42" t="str">
        <f>IFERROR(INDEX(Sheet1!$A:$N,MATCH($B13,Sheet1!$N:$N,0),4),"")</f>
        <v>AGG</v>
      </c>
      <c r="G13" s="42"/>
      <c r="H13" s="42" t="str">
        <f>IFERROR(SUBSTITUTE(INDEX(Sheet1!$A:$N,MATCH($B13,Sheet1!$N:$N,0),1),"xlsx","pdf"),"")</f>
        <v>211219 - LRC ADS_BG ER MasterCard Year-end Reconcile.pdf</v>
      </c>
    </row>
    <row r="14" spans="1:9" s="5" customFormat="1" ht="24.95" customHeight="1" x14ac:dyDescent="0.25">
      <c r="A14" s="11" t="s">
        <v>13</v>
      </c>
      <c r="B14" s="12" t="s">
        <v>14</v>
      </c>
      <c r="C14" s="12">
        <v>-52.99</v>
      </c>
      <c r="D14" s="40">
        <v>9636.75</v>
      </c>
      <c r="E14" s="41">
        <f t="shared" si="0"/>
        <v>44294</v>
      </c>
      <c r="F14" s="42" t="str">
        <f>IFERROR(INDEX(Sheet1!$A:$N,MATCH($B14,Sheet1!$N:$N,0),4),"")</f>
        <v>Peregrine</v>
      </c>
      <c r="G14" s="42"/>
      <c r="H14" s="42" t="str">
        <f>IFERROR(SUBSTITUTE(INDEX(Sheet1!$A:$N,MATCH($B14,Sheet1!$N:$N,0),1),"xlsx","pdf"),"")</f>
        <v>210408 - LRC ADS_BG ER MasterCard 002-2021 Rev A.pdf</v>
      </c>
    </row>
    <row r="15" spans="1:9" s="5" customFormat="1" ht="24.95" customHeight="1" x14ac:dyDescent="0.25">
      <c r="A15" s="14" t="s">
        <v>15</v>
      </c>
      <c r="B15" s="15" t="s">
        <v>162</v>
      </c>
      <c r="C15" s="15">
        <v>-725</v>
      </c>
      <c r="D15" s="27">
        <v>8911.75</v>
      </c>
      <c r="E15" s="37">
        <v>44336</v>
      </c>
      <c r="F15" s="20" t="str">
        <f>IFERROR(INDEX(Sheet1!$A$2:$N$42,MATCH($B15,Sheet1!$N:$N,0),4),"")</f>
        <v/>
      </c>
      <c r="G15" s="20"/>
      <c r="H15" s="20" t="str">
        <f>IFERROR(SUBSTITUTE(INDEX(Sheet1!$A$2:$N$42,MATCH($B15,Sheet1!$N:$N,0),1),"xlsx","pdf"),"")</f>
        <v/>
      </c>
    </row>
    <row r="16" spans="1:9" s="5" customFormat="1" ht="24.95" customHeight="1" x14ac:dyDescent="0.25">
      <c r="A16" s="7" t="s">
        <v>16</v>
      </c>
      <c r="B16" s="5" t="s">
        <v>9</v>
      </c>
      <c r="C16" s="5">
        <v>6285.88</v>
      </c>
      <c r="D16" s="27">
        <v>15197.63</v>
      </c>
      <c r="E16" s="39" t="str">
        <f t="shared" ref="E16:E79" si="1">IFERROR(DATE(LEFT(H16,2)+2000,MID(H16,3,2),MID(H16,5,2)),"")</f>
        <v/>
      </c>
      <c r="F16" s="20" t="str">
        <f>IFERROR(INDEX(Sheet1!$A:$N,MATCH($B16,Sheet1!$N:$N,0),4),"")</f>
        <v/>
      </c>
      <c r="G16" s="20"/>
      <c r="H16" s="20" t="str">
        <f>IFERROR(SUBSTITUTE(INDEX(Sheet1!$A:$N,MATCH($B16,Sheet1!$N:$N,0),1),"xlsx","pdf"),"")</f>
        <v/>
      </c>
    </row>
    <row r="17" spans="1:8" s="5" customFormat="1" ht="24.95" customHeight="1" x14ac:dyDescent="0.25">
      <c r="A17" s="7" t="s">
        <v>17</v>
      </c>
      <c r="B17" s="5" t="s">
        <v>9</v>
      </c>
      <c r="C17" s="5">
        <v>6000</v>
      </c>
      <c r="D17" s="27">
        <v>21197.63</v>
      </c>
      <c r="E17" s="39" t="str">
        <f t="shared" si="1"/>
        <v/>
      </c>
      <c r="F17" s="20" t="str">
        <f>IFERROR(INDEX(Sheet1!$A:$N,MATCH($B17,Sheet1!$N:$N,0),4),"")</f>
        <v/>
      </c>
      <c r="G17" s="20"/>
      <c r="H17" s="20" t="str">
        <f>IFERROR(SUBSTITUTE(INDEX(Sheet1!$A:$N,MATCH($B17,Sheet1!$N:$N,0),1),"xlsx","pdf"),"")</f>
        <v/>
      </c>
    </row>
    <row r="18" spans="1:8" s="5" customFormat="1" ht="24.95" customHeight="1" x14ac:dyDescent="0.25">
      <c r="A18" s="9" t="s">
        <v>17</v>
      </c>
      <c r="B18" s="6" t="s">
        <v>18</v>
      </c>
      <c r="C18" s="6">
        <v>-12.19</v>
      </c>
      <c r="D18" s="27">
        <v>21185.439999999999</v>
      </c>
      <c r="E18" s="39" t="str">
        <f t="shared" si="1"/>
        <v/>
      </c>
      <c r="F18" s="20" t="str">
        <f>IFERROR(INDEX(Sheet1!$A:$N,MATCH($B18,Sheet1!$N:$N,0),4),"")</f>
        <v/>
      </c>
      <c r="G18" s="20"/>
      <c r="H18" s="20" t="str">
        <f>IFERROR(SUBSTITUTE(INDEX(Sheet1!$A:$N,MATCH($B18,Sheet1!$N:$N,0),1),"xlsx","pdf"),"")</f>
        <v/>
      </c>
    </row>
    <row r="19" spans="1:8" s="5" customFormat="1" ht="24.95" customHeight="1" x14ac:dyDescent="0.25">
      <c r="A19" s="9" t="s">
        <v>17</v>
      </c>
      <c r="B19" s="6" t="s">
        <v>19</v>
      </c>
      <c r="C19" s="6">
        <v>-49</v>
      </c>
      <c r="D19" s="27">
        <v>21136.44</v>
      </c>
      <c r="E19" s="39" t="str">
        <f t="shared" si="1"/>
        <v/>
      </c>
      <c r="F19" s="20" t="str">
        <f>IFERROR(INDEX(Sheet1!$A:$N,MATCH($B19,Sheet1!$N:$N,0),4),"")</f>
        <v/>
      </c>
      <c r="G19" s="20"/>
      <c r="H19" s="20" t="str">
        <f>IFERROR(SUBSTITUTE(INDEX(Sheet1!$A:$N,MATCH($B19,Sheet1!$N:$N,0),1),"xlsx","pdf"),"")</f>
        <v/>
      </c>
    </row>
    <row r="20" spans="1:8" s="5" customFormat="1" ht="24.95" customHeight="1" x14ac:dyDescent="0.25">
      <c r="A20" s="9" t="s">
        <v>17</v>
      </c>
      <c r="B20" s="6" t="s">
        <v>20</v>
      </c>
      <c r="C20" s="6">
        <v>-69</v>
      </c>
      <c r="D20" s="27">
        <v>21067.439999999999</v>
      </c>
      <c r="E20" s="39" t="str">
        <f t="shared" si="1"/>
        <v/>
      </c>
      <c r="F20" s="20" t="str">
        <f>IFERROR(INDEX(Sheet1!$A:$N,MATCH($B20,Sheet1!$N:$N,0),4),"")</f>
        <v/>
      </c>
      <c r="G20" s="20"/>
      <c r="H20" s="20" t="str">
        <f>IFERROR(SUBSTITUTE(INDEX(Sheet1!$A:$N,MATCH($B20,Sheet1!$N:$N,0),1),"xlsx","pdf"),"")</f>
        <v/>
      </c>
    </row>
    <row r="21" spans="1:8" s="5" customFormat="1" ht="24.95" customHeight="1" x14ac:dyDescent="0.25">
      <c r="A21" s="9" t="s">
        <v>17</v>
      </c>
      <c r="B21" s="6" t="s">
        <v>21</v>
      </c>
      <c r="C21" s="6">
        <v>-29</v>
      </c>
      <c r="D21" s="27">
        <v>21038.44</v>
      </c>
      <c r="E21" s="39" t="str">
        <f t="shared" si="1"/>
        <v/>
      </c>
      <c r="F21" s="20" t="str">
        <f>IFERROR(INDEX(Sheet1!$A:$N,MATCH($B21,Sheet1!$N:$N,0),4),"")</f>
        <v/>
      </c>
      <c r="G21" s="20"/>
      <c r="H21" s="20" t="str">
        <f>IFERROR(SUBSTITUTE(INDEX(Sheet1!$A:$N,MATCH($B21,Sheet1!$N:$N,0),1),"xlsx","pdf"),"")</f>
        <v/>
      </c>
    </row>
    <row r="22" spans="1:8" s="5" customFormat="1" ht="24.95" customHeight="1" x14ac:dyDescent="0.25">
      <c r="A22" s="9" t="s">
        <v>17</v>
      </c>
      <c r="B22" s="6" t="s">
        <v>22</v>
      </c>
      <c r="C22" s="6">
        <v>-24</v>
      </c>
      <c r="D22" s="27">
        <v>21014.44</v>
      </c>
      <c r="E22" s="39" t="str">
        <f t="shared" si="1"/>
        <v/>
      </c>
      <c r="F22" s="20" t="str">
        <f>IFERROR(INDEX(Sheet1!$A:$N,MATCH($B22,Sheet1!$N:$N,0),4),"")</f>
        <v/>
      </c>
      <c r="G22" s="20"/>
      <c r="H22" s="20" t="str">
        <f>IFERROR(SUBSTITUTE(INDEX(Sheet1!$A:$N,MATCH($B22,Sheet1!$N:$N,0),1),"xlsx","pdf"),"")</f>
        <v/>
      </c>
    </row>
    <row r="23" spans="1:8" s="5" customFormat="1" ht="24.95" customHeight="1" x14ac:dyDescent="0.25">
      <c r="A23" s="9" t="s">
        <v>17</v>
      </c>
      <c r="B23" s="6" t="s">
        <v>23</v>
      </c>
      <c r="C23" s="6">
        <v>-45</v>
      </c>
      <c r="D23" s="27">
        <v>20969.439999999999</v>
      </c>
      <c r="E23" s="39" t="str">
        <f t="shared" si="1"/>
        <v/>
      </c>
      <c r="F23" s="20" t="str">
        <f>IFERROR(INDEX(Sheet1!$A:$N,MATCH($B23,Sheet1!$N:$N,0),4),"")</f>
        <v/>
      </c>
      <c r="G23" s="20"/>
      <c r="H23" s="20" t="str">
        <f>IFERROR(SUBSTITUTE(INDEX(Sheet1!$A:$N,MATCH($B23,Sheet1!$N:$N,0),1),"xlsx","pdf"),"")</f>
        <v/>
      </c>
    </row>
    <row r="24" spans="1:8" s="5" customFormat="1" ht="24.95" customHeight="1" x14ac:dyDescent="0.25">
      <c r="A24" s="9" t="s">
        <v>17</v>
      </c>
      <c r="B24" s="6" t="s">
        <v>24</v>
      </c>
      <c r="C24" s="6">
        <v>-1.35</v>
      </c>
      <c r="D24" s="27">
        <v>20968.09</v>
      </c>
      <c r="E24" s="39" t="str">
        <f t="shared" si="1"/>
        <v/>
      </c>
      <c r="F24" s="20" t="str">
        <f>IFERROR(INDEX(Sheet1!$A:$N,MATCH($B24,Sheet1!$N:$N,0),4),"")</f>
        <v/>
      </c>
      <c r="G24" s="20"/>
      <c r="H24" s="20" t="str">
        <f>IFERROR(SUBSTITUTE(INDEX(Sheet1!$A:$N,MATCH($B24,Sheet1!$N:$N,0),1),"xlsx","pdf"),"")</f>
        <v/>
      </c>
    </row>
    <row r="25" spans="1:8" s="5" customFormat="1" ht="24.95" customHeight="1" x14ac:dyDescent="0.25">
      <c r="A25" s="9" t="s">
        <v>17</v>
      </c>
      <c r="B25" s="6" t="s">
        <v>25</v>
      </c>
      <c r="C25" s="6">
        <v>-0.87</v>
      </c>
      <c r="D25" s="27">
        <v>20967.22</v>
      </c>
      <c r="E25" s="39" t="str">
        <f t="shared" si="1"/>
        <v/>
      </c>
      <c r="F25" s="20" t="str">
        <f>IFERROR(INDEX(Sheet1!$A:$N,MATCH($B25,Sheet1!$N:$N,0),4),"")</f>
        <v/>
      </c>
      <c r="G25" s="20"/>
      <c r="H25" s="20" t="str">
        <f>IFERROR(SUBSTITUTE(INDEX(Sheet1!$A:$N,MATCH($B25,Sheet1!$N:$N,0),1),"xlsx","pdf"),"")</f>
        <v/>
      </c>
    </row>
    <row r="26" spans="1:8" s="5" customFormat="1" ht="24.95" customHeight="1" x14ac:dyDescent="0.25">
      <c r="A26" s="9" t="s">
        <v>17</v>
      </c>
      <c r="B26" s="6" t="s">
        <v>26</v>
      </c>
      <c r="C26" s="6">
        <v>-0.37</v>
      </c>
      <c r="D26" s="27">
        <v>20966.849999999999</v>
      </c>
      <c r="E26" s="39" t="str">
        <f t="shared" si="1"/>
        <v/>
      </c>
      <c r="F26" s="20" t="str">
        <f>IFERROR(INDEX(Sheet1!$A:$N,MATCH($B26,Sheet1!$N:$N,0),4),"")</f>
        <v/>
      </c>
      <c r="G26" s="20"/>
      <c r="H26" s="20" t="str">
        <f>IFERROR(SUBSTITUTE(INDEX(Sheet1!$A:$N,MATCH($B26,Sheet1!$N:$N,0),1),"xlsx","pdf"),"")</f>
        <v/>
      </c>
    </row>
    <row r="27" spans="1:8" s="5" customFormat="1" ht="24.95" customHeight="1" x14ac:dyDescent="0.25">
      <c r="A27" s="11" t="s">
        <v>27</v>
      </c>
      <c r="B27" s="12" t="s">
        <v>28</v>
      </c>
      <c r="C27" s="12">
        <v>-125</v>
      </c>
      <c r="D27" s="40">
        <v>20841.849999999999</v>
      </c>
      <c r="E27" s="41">
        <f t="shared" si="1"/>
        <v>44549</v>
      </c>
      <c r="F27" s="42" t="str">
        <f>IFERROR(INDEX(Sheet1!$A:$N,MATCH($B27,Sheet1!$N:$N,0),4),"")</f>
        <v>AGG</v>
      </c>
      <c r="G27" s="42"/>
      <c r="H27" s="42" t="str">
        <f>IFERROR(SUBSTITUTE(INDEX(Sheet1!$A:$N,MATCH($B27,Sheet1!$N:$N,0),1),"xlsx","pdf"),"")</f>
        <v>211219 - LRC ADS_BG ER MasterCard Year-end Reconcile.pdf</v>
      </c>
    </row>
    <row r="28" spans="1:8" s="5" customFormat="1" ht="24.95" customHeight="1" x14ac:dyDescent="0.25">
      <c r="A28" s="8">
        <v>44198</v>
      </c>
      <c r="B28" s="5" t="s">
        <v>10</v>
      </c>
      <c r="C28" s="5">
        <v>-29.95</v>
      </c>
      <c r="D28" s="27">
        <v>20811.900000000001</v>
      </c>
      <c r="E28" s="39" t="str">
        <f t="shared" si="1"/>
        <v/>
      </c>
      <c r="F28" s="20" t="str">
        <f>IFERROR(INDEX(Sheet1!$A:$N,MATCH($B28,Sheet1!$N:$N,0),4),"")</f>
        <v/>
      </c>
      <c r="G28" s="20"/>
      <c r="H28" s="20" t="str">
        <f>IFERROR(SUBSTITUTE(INDEX(Sheet1!$A:$N,MATCH($B28,Sheet1!$N:$N,0),1),"xlsx","pdf"),"")</f>
        <v/>
      </c>
    </row>
    <row r="29" spans="1:8" s="5" customFormat="1" ht="24.95" customHeight="1" x14ac:dyDescent="0.25">
      <c r="A29" s="8">
        <v>44471</v>
      </c>
      <c r="B29" s="5" t="s">
        <v>29</v>
      </c>
      <c r="C29" s="5">
        <v>-5000</v>
      </c>
      <c r="D29" s="27">
        <v>15811.9</v>
      </c>
      <c r="E29" s="39" t="str">
        <f t="shared" si="1"/>
        <v/>
      </c>
      <c r="F29" s="20" t="str">
        <f>IFERROR(INDEX(Sheet1!$A:$N,MATCH($B29,Sheet1!$N:$N,0),4),"")</f>
        <v/>
      </c>
      <c r="G29" s="20"/>
      <c r="H29" s="20" t="str">
        <f>IFERROR(SUBSTITUTE(INDEX(Sheet1!$A:$N,MATCH($B29,Sheet1!$N:$N,0),1),"xlsx","pdf"),"")</f>
        <v/>
      </c>
    </row>
    <row r="30" spans="1:8" s="5" customFormat="1" ht="24.95" customHeight="1" x14ac:dyDescent="0.25">
      <c r="A30" s="8">
        <v>44471</v>
      </c>
      <c r="B30" s="5" t="s">
        <v>30</v>
      </c>
      <c r="C30" s="5">
        <v>-5000</v>
      </c>
      <c r="D30" s="27">
        <v>10811.9</v>
      </c>
      <c r="E30" s="39" t="str">
        <f t="shared" si="1"/>
        <v/>
      </c>
      <c r="F30" s="20" t="str">
        <f>IFERROR(INDEX(Sheet1!$A:$N,MATCH($B30,Sheet1!$N:$N,0),4),"")</f>
        <v/>
      </c>
      <c r="G30" s="20"/>
      <c r="H30" s="20" t="str">
        <f>IFERROR(SUBSTITUTE(INDEX(Sheet1!$A:$N,MATCH($B30,Sheet1!$N:$N,0),1),"xlsx","pdf"),"")</f>
        <v/>
      </c>
    </row>
    <row r="31" spans="1:8" s="5" customFormat="1" ht="24.95" customHeight="1" x14ac:dyDescent="0.25">
      <c r="A31" s="8">
        <v>44471</v>
      </c>
      <c r="B31" s="5" t="s">
        <v>31</v>
      </c>
      <c r="C31" s="5">
        <v>-5000</v>
      </c>
      <c r="D31" s="27">
        <v>5811.9</v>
      </c>
      <c r="E31" s="39" t="str">
        <f t="shared" si="1"/>
        <v/>
      </c>
      <c r="F31" s="20" t="str">
        <f>IFERROR(INDEX(Sheet1!$A:$N,MATCH($B31,Sheet1!$N:$N,0),4),"")</f>
        <v/>
      </c>
      <c r="G31" s="20"/>
      <c r="H31" s="20" t="str">
        <f>IFERROR(SUBSTITUTE(INDEX(Sheet1!$A:$N,MATCH($B31,Sheet1!$N:$N,0),1),"xlsx","pdf"),"")</f>
        <v/>
      </c>
    </row>
    <row r="32" spans="1:8" s="5" customFormat="1" ht="24.95" customHeight="1" x14ac:dyDescent="0.25">
      <c r="A32" s="8">
        <v>44502</v>
      </c>
      <c r="B32" s="5" t="s">
        <v>32</v>
      </c>
      <c r="C32" s="5">
        <v>-1</v>
      </c>
      <c r="D32" s="27">
        <v>5810.9</v>
      </c>
      <c r="E32" s="39" t="str">
        <f t="shared" si="1"/>
        <v/>
      </c>
      <c r="F32" s="20" t="str">
        <f>IFERROR(INDEX(Sheet1!$A:$N,MATCH($B32,Sheet1!$N:$N,0),4),"")</f>
        <v/>
      </c>
      <c r="G32" s="20"/>
      <c r="H32" s="20" t="str">
        <f>IFERROR(SUBSTITUTE(INDEX(Sheet1!$A:$N,MATCH($B32,Sheet1!$N:$N,0),1),"xlsx","pdf"),"")</f>
        <v/>
      </c>
    </row>
    <row r="33" spans="1:8" s="5" customFormat="1" ht="24.95" customHeight="1" x14ac:dyDescent="0.25">
      <c r="A33" s="8">
        <v>44502</v>
      </c>
      <c r="B33" s="5" t="s">
        <v>33</v>
      </c>
      <c r="C33" s="5">
        <v>-1</v>
      </c>
      <c r="D33" s="27">
        <v>5809.9</v>
      </c>
      <c r="E33" s="39" t="str">
        <f t="shared" si="1"/>
        <v/>
      </c>
      <c r="F33" s="20" t="str">
        <f>IFERROR(INDEX(Sheet1!$A:$N,MATCH($B33,Sheet1!$N:$N,0),4),"")</f>
        <v/>
      </c>
      <c r="G33" s="20"/>
      <c r="H33" s="20" t="str">
        <f>IFERROR(SUBSTITUTE(INDEX(Sheet1!$A:$N,MATCH($B33,Sheet1!$N:$N,0),1),"xlsx","pdf"),"")</f>
        <v/>
      </c>
    </row>
    <row r="34" spans="1:8" s="5" customFormat="1" ht="24.95" customHeight="1" x14ac:dyDescent="0.25">
      <c r="A34" s="11" t="s">
        <v>34</v>
      </c>
      <c r="B34" s="12" t="s">
        <v>161</v>
      </c>
      <c r="C34" s="12">
        <v>-600</v>
      </c>
      <c r="D34" s="40">
        <v>5209.8999999999996</v>
      </c>
      <c r="E34" s="41">
        <f t="shared" si="1"/>
        <v>44549</v>
      </c>
      <c r="F34" s="42" t="str">
        <f>IFERROR(INDEX(Sheet1!$A:$N,MATCH($B34,Sheet1!$N:$N,0),4),"")</f>
        <v>AGG</v>
      </c>
      <c r="G34" s="42"/>
      <c r="H34" s="42" t="str">
        <f>IFERROR(SUBSTITUTE(INDEX(Sheet1!$A:$N,MATCH($B34,Sheet1!$N:$N,0),1),"xlsx","pdf"),"")</f>
        <v>211219 - LRC ADS_BG ER MasterCard Year-end Reconcile.pdf</v>
      </c>
    </row>
    <row r="35" spans="1:8" s="5" customFormat="1" ht="24.95" customHeight="1" x14ac:dyDescent="0.25">
      <c r="A35" s="11" t="s">
        <v>35</v>
      </c>
      <c r="B35" s="12" t="s">
        <v>36</v>
      </c>
      <c r="C35" s="12">
        <v>-10.55</v>
      </c>
      <c r="D35" s="40">
        <v>5199.3500000000004</v>
      </c>
      <c r="E35" s="41">
        <f t="shared" si="1"/>
        <v>44549</v>
      </c>
      <c r="F35" s="42" t="str">
        <f>IFERROR(INDEX(Sheet1!$A:$N,MATCH($B35,Sheet1!$N:$N,0),4),"")</f>
        <v>AGG</v>
      </c>
      <c r="G35" s="42"/>
      <c r="H35" s="42" t="str">
        <f>IFERROR(SUBSTITUTE(INDEX(Sheet1!$A:$N,MATCH($B35,Sheet1!$N:$N,0),1),"xlsx","pdf"),"")</f>
        <v>211219 - LRC ADS_BG ER MasterCard Year-end Reconcile.pdf</v>
      </c>
    </row>
    <row r="36" spans="1:8" s="5" customFormat="1" ht="24.95" customHeight="1" x14ac:dyDescent="0.25">
      <c r="A36" s="11" t="s">
        <v>37</v>
      </c>
      <c r="B36" s="12" t="s">
        <v>38</v>
      </c>
      <c r="C36" s="12">
        <v>-52.99</v>
      </c>
      <c r="D36" s="40">
        <v>5146.3599999999997</v>
      </c>
      <c r="E36" s="41">
        <f t="shared" si="1"/>
        <v>44294</v>
      </c>
      <c r="F36" s="42" t="str">
        <f>IFERROR(INDEX(Sheet1!$A:$N,MATCH($B36,Sheet1!$N:$N,0),4),"")</f>
        <v>Peregrine</v>
      </c>
      <c r="G36" s="42"/>
      <c r="H36" s="42" t="str">
        <f>IFERROR(SUBSTITUTE(INDEX(Sheet1!$A:$N,MATCH($B36,Sheet1!$N:$N,0),1),"xlsx","pdf"),"")</f>
        <v>210408 - LRC ADS_BG ER MasterCard 002-2021 Rev A.pdf</v>
      </c>
    </row>
    <row r="37" spans="1:8" s="5" customFormat="1" ht="24.95" customHeight="1" x14ac:dyDescent="0.25">
      <c r="A37" s="13">
        <v>44199</v>
      </c>
      <c r="B37" s="12" t="s">
        <v>39</v>
      </c>
      <c r="C37" s="12">
        <v>-125</v>
      </c>
      <c r="D37" s="40">
        <v>5021.3599999999997</v>
      </c>
      <c r="E37" s="41">
        <f t="shared" si="1"/>
        <v>44549</v>
      </c>
      <c r="F37" s="42" t="str">
        <f>IFERROR(INDEX(Sheet1!$A:$N,MATCH($B37,Sheet1!$N:$N,0),4),"")</f>
        <v>AGG</v>
      </c>
      <c r="G37" s="42"/>
      <c r="H37" s="42" t="str">
        <f>IFERROR(SUBSTITUTE(INDEX(Sheet1!$A:$N,MATCH($B37,Sheet1!$N:$N,0),1),"xlsx","pdf"),"")</f>
        <v>211219 - LRC ADS_BG ER MasterCard Year-end Reconcile.pdf</v>
      </c>
    </row>
    <row r="38" spans="1:8" s="5" customFormat="1" ht="24.95" customHeight="1" x14ac:dyDescent="0.25">
      <c r="A38" s="8">
        <v>44199</v>
      </c>
      <c r="B38" s="5" t="s">
        <v>10</v>
      </c>
      <c r="C38" s="5">
        <v>-29.95</v>
      </c>
      <c r="D38" s="27">
        <v>4991.41</v>
      </c>
      <c r="E38" s="39" t="str">
        <f t="shared" si="1"/>
        <v/>
      </c>
      <c r="F38" s="20" t="str">
        <f>IFERROR(INDEX(Sheet1!$A:$N,MATCH($B38,Sheet1!$N:$N,0),4),"")</f>
        <v/>
      </c>
      <c r="G38" s="20"/>
      <c r="H38" s="20" t="str">
        <f>IFERROR(SUBSTITUTE(INDEX(Sheet1!$A:$N,MATCH($B38,Sheet1!$N:$N,0),1),"xlsx","pdf"),"")</f>
        <v/>
      </c>
    </row>
    <row r="39" spans="1:8" s="5" customFormat="1" ht="24.95" customHeight="1" x14ac:dyDescent="0.25">
      <c r="A39" s="9" t="s">
        <v>40</v>
      </c>
      <c r="B39" s="6" t="s">
        <v>41</v>
      </c>
      <c r="C39" s="6">
        <v>-79.599999999999994</v>
      </c>
      <c r="D39" s="27">
        <v>4911.8100000000004</v>
      </c>
      <c r="E39" s="39" t="str">
        <f t="shared" si="1"/>
        <v/>
      </c>
      <c r="F39" s="20" t="str">
        <f>IFERROR(INDEX(Sheet1!$A:$N,MATCH($B39,Sheet1!$N:$N,0),4),"")</f>
        <v/>
      </c>
      <c r="G39" s="20"/>
      <c r="H39" s="20" t="str">
        <f>IFERROR(SUBSTITUTE(INDEX(Sheet1!$A:$N,MATCH($B39,Sheet1!$N:$N,0),1),"xlsx","pdf"),"")</f>
        <v/>
      </c>
    </row>
    <row r="40" spans="1:8" s="5" customFormat="1" ht="24.95" customHeight="1" x14ac:dyDescent="0.25">
      <c r="A40" s="9" t="s">
        <v>40</v>
      </c>
      <c r="B40" s="6" t="s">
        <v>42</v>
      </c>
      <c r="C40" s="6">
        <v>-49.5</v>
      </c>
      <c r="D40" s="27">
        <v>4862.3100000000004</v>
      </c>
      <c r="E40" s="39" t="str">
        <f t="shared" si="1"/>
        <v/>
      </c>
      <c r="F40" s="20" t="str">
        <f>IFERROR(INDEX(Sheet1!$A:$N,MATCH($B40,Sheet1!$N:$N,0),4),"")</f>
        <v/>
      </c>
      <c r="G40" s="20"/>
      <c r="H40" s="20" t="str">
        <f>IFERROR(SUBSTITUTE(INDEX(Sheet1!$A:$N,MATCH($B40,Sheet1!$N:$N,0),1),"xlsx","pdf"),"")</f>
        <v/>
      </c>
    </row>
    <row r="41" spans="1:8" s="5" customFormat="1" ht="24.95" customHeight="1" x14ac:dyDescent="0.25">
      <c r="A41" s="7" t="s">
        <v>43</v>
      </c>
      <c r="B41" s="5" t="s">
        <v>9</v>
      </c>
      <c r="C41" s="5">
        <v>6000</v>
      </c>
      <c r="D41" s="27">
        <v>10862.31</v>
      </c>
      <c r="E41" s="39" t="str">
        <f t="shared" si="1"/>
        <v/>
      </c>
      <c r="F41" s="20" t="str">
        <f>IFERROR(INDEX(Sheet1!$A:$N,MATCH($B41,Sheet1!$N:$N,0),4),"")</f>
        <v/>
      </c>
      <c r="G41" s="20"/>
      <c r="H41" s="20" t="str">
        <f>IFERROR(SUBSTITUTE(INDEX(Sheet1!$A:$N,MATCH($B41,Sheet1!$N:$N,0),1),"xlsx","pdf"),"")</f>
        <v/>
      </c>
    </row>
    <row r="42" spans="1:8" s="5" customFormat="1" ht="24.95" customHeight="1" x14ac:dyDescent="0.25">
      <c r="A42" s="11" t="s">
        <v>44</v>
      </c>
      <c r="B42" s="12" t="s">
        <v>45</v>
      </c>
      <c r="C42" s="12">
        <v>-10.55</v>
      </c>
      <c r="D42" s="40">
        <v>10851.76</v>
      </c>
      <c r="E42" s="41">
        <f t="shared" si="1"/>
        <v>44549</v>
      </c>
      <c r="F42" s="42" t="str">
        <f>IFERROR(INDEX(Sheet1!$A:$N,MATCH($B42,Sheet1!$N:$N,0),4),"")</f>
        <v>AGG</v>
      </c>
      <c r="G42" s="42"/>
      <c r="H42" s="42" t="str">
        <f>IFERROR(SUBSTITUTE(INDEX(Sheet1!$A:$N,MATCH($B42,Sheet1!$N:$N,0),1),"xlsx","pdf"),"")</f>
        <v>211219 - LRC ADS_BG ER MasterCard Year-end Reconcile.pdf</v>
      </c>
    </row>
    <row r="43" spans="1:8" s="5" customFormat="1" ht="24.95" customHeight="1" x14ac:dyDescent="0.25">
      <c r="A43" s="11" t="s">
        <v>46</v>
      </c>
      <c r="B43" s="12" t="s">
        <v>47</v>
      </c>
      <c r="C43" s="12">
        <v>-52.99</v>
      </c>
      <c r="D43" s="40">
        <v>10798.77</v>
      </c>
      <c r="E43" s="41">
        <f t="shared" si="1"/>
        <v>44294</v>
      </c>
      <c r="F43" s="42" t="str">
        <f>IFERROR(INDEX(Sheet1!$A:$N,MATCH($B43,Sheet1!$N:$N,0),4),"")</f>
        <v>Peregrine</v>
      </c>
      <c r="G43" s="42"/>
      <c r="H43" s="42" t="str">
        <f>IFERROR(SUBSTITUTE(INDEX(Sheet1!$A:$N,MATCH($B43,Sheet1!$N:$N,0),1),"xlsx","pdf"),"")</f>
        <v>210408 - LRC ADS_BG ER MasterCard 002-2021 Rev A.pdf</v>
      </c>
    </row>
    <row r="44" spans="1:8" s="5" customFormat="1" ht="24.95" customHeight="1" x14ac:dyDescent="0.25">
      <c r="A44" s="11" t="s">
        <v>48</v>
      </c>
      <c r="B44" s="12" t="s">
        <v>49</v>
      </c>
      <c r="C44" s="12">
        <v>-125</v>
      </c>
      <c r="D44" s="40">
        <v>10673.77</v>
      </c>
      <c r="E44" s="41">
        <f t="shared" si="1"/>
        <v>44549</v>
      </c>
      <c r="F44" s="42" t="str">
        <f>IFERROR(INDEX(Sheet1!$A:$N,MATCH($B44,Sheet1!$N:$N,0),4),"")</f>
        <v>AGG</v>
      </c>
      <c r="G44" s="42"/>
      <c r="H44" s="42" t="str">
        <f>IFERROR(SUBSTITUTE(INDEX(Sheet1!$A:$N,MATCH($B44,Sheet1!$N:$N,0),1),"xlsx","pdf"),"")</f>
        <v>211219 - LRC ADS_BG ER MasterCard Year-end Reconcile.pdf</v>
      </c>
    </row>
    <row r="45" spans="1:8" s="5" customFormat="1" ht="24.95" customHeight="1" x14ac:dyDescent="0.25">
      <c r="A45" s="7" t="s">
        <v>48</v>
      </c>
      <c r="B45" s="5" t="s">
        <v>50</v>
      </c>
      <c r="C45" s="5">
        <v>-2500</v>
      </c>
      <c r="D45" s="27">
        <v>8173.77</v>
      </c>
      <c r="E45" s="39" t="str">
        <f t="shared" si="1"/>
        <v/>
      </c>
      <c r="F45" s="20" t="str">
        <f>IFERROR(INDEX(Sheet1!$A:$N,MATCH($B45,Sheet1!$N:$N,0),4),"")</f>
        <v/>
      </c>
      <c r="G45" s="20"/>
      <c r="H45" s="20" t="str">
        <f>IFERROR(SUBSTITUTE(INDEX(Sheet1!$A:$N,MATCH($B45,Sheet1!$N:$N,0),1),"xlsx","pdf"),"")</f>
        <v/>
      </c>
    </row>
    <row r="46" spans="1:8" s="5" customFormat="1" ht="24.95" customHeight="1" x14ac:dyDescent="0.25">
      <c r="A46" s="7" t="s">
        <v>48</v>
      </c>
      <c r="B46" s="5" t="s">
        <v>51</v>
      </c>
      <c r="C46" s="5">
        <v>-2500</v>
      </c>
      <c r="D46" s="27">
        <v>5673.77</v>
      </c>
      <c r="E46" s="39" t="str">
        <f t="shared" si="1"/>
        <v/>
      </c>
      <c r="F46" s="20" t="str">
        <f>IFERROR(INDEX(Sheet1!$A:$N,MATCH($B46,Sheet1!$N:$N,0),4),"")</f>
        <v/>
      </c>
      <c r="G46" s="20"/>
      <c r="H46" s="20" t="str">
        <f>IFERROR(SUBSTITUTE(INDEX(Sheet1!$A:$N,MATCH($B46,Sheet1!$N:$N,0),1),"xlsx","pdf"),"")</f>
        <v/>
      </c>
    </row>
    <row r="47" spans="1:8" s="5" customFormat="1" ht="24.95" customHeight="1" x14ac:dyDescent="0.25">
      <c r="A47" s="7" t="s">
        <v>48</v>
      </c>
      <c r="B47" s="5" t="s">
        <v>52</v>
      </c>
      <c r="C47" s="5">
        <v>-2500</v>
      </c>
      <c r="D47" s="27">
        <v>3173.77</v>
      </c>
      <c r="E47" s="39" t="str">
        <f t="shared" si="1"/>
        <v/>
      </c>
      <c r="F47" s="20" t="str">
        <f>IFERROR(INDEX(Sheet1!$A:$N,MATCH($B47,Sheet1!$N:$N,0),4),"")</f>
        <v/>
      </c>
      <c r="G47" s="20"/>
      <c r="H47" s="20" t="str">
        <f>IFERROR(SUBSTITUTE(INDEX(Sheet1!$A:$N,MATCH($B47,Sheet1!$N:$N,0),1),"xlsx","pdf"),"")</f>
        <v/>
      </c>
    </row>
    <row r="48" spans="1:8" s="5" customFormat="1" ht="24.95" customHeight="1" x14ac:dyDescent="0.25">
      <c r="A48" s="7" t="s">
        <v>53</v>
      </c>
      <c r="B48" s="5" t="s">
        <v>54</v>
      </c>
      <c r="C48" s="5">
        <v>-1</v>
      </c>
      <c r="D48" s="27">
        <v>3172.77</v>
      </c>
      <c r="E48" s="39" t="str">
        <f t="shared" si="1"/>
        <v/>
      </c>
      <c r="F48" s="20" t="str">
        <f>IFERROR(INDEX(Sheet1!$A:$N,MATCH($B48,Sheet1!$N:$N,0),4),"")</f>
        <v/>
      </c>
      <c r="G48" s="20"/>
      <c r="H48" s="20" t="str">
        <f>IFERROR(SUBSTITUTE(INDEX(Sheet1!$A:$N,MATCH($B48,Sheet1!$N:$N,0),1),"xlsx","pdf"),"")</f>
        <v/>
      </c>
    </row>
    <row r="49" spans="1:8" s="5" customFormat="1" ht="24.95" customHeight="1" x14ac:dyDescent="0.25">
      <c r="A49" s="7" t="s">
        <v>53</v>
      </c>
      <c r="B49" s="5" t="s">
        <v>55</v>
      </c>
      <c r="C49" s="5">
        <v>-1</v>
      </c>
      <c r="D49" s="27">
        <v>3171.77</v>
      </c>
      <c r="E49" s="39" t="str">
        <f t="shared" si="1"/>
        <v/>
      </c>
      <c r="F49" s="20" t="str">
        <f>IFERROR(INDEX(Sheet1!$A:$N,MATCH($B49,Sheet1!$N:$N,0),4),"")</f>
        <v/>
      </c>
      <c r="G49" s="20"/>
      <c r="H49" s="20" t="str">
        <f>IFERROR(SUBSTITUTE(INDEX(Sheet1!$A:$N,MATCH($B49,Sheet1!$N:$N,0),1),"xlsx","pdf"),"")</f>
        <v/>
      </c>
    </row>
    <row r="50" spans="1:8" s="5" customFormat="1" ht="24.95" customHeight="1" x14ac:dyDescent="0.25">
      <c r="A50" s="8">
        <v>44200</v>
      </c>
      <c r="B50" s="5" t="s">
        <v>56</v>
      </c>
      <c r="C50" s="5">
        <v>-29.95</v>
      </c>
      <c r="D50" s="27">
        <v>3141.82</v>
      </c>
      <c r="E50" s="39" t="str">
        <f t="shared" si="1"/>
        <v/>
      </c>
      <c r="F50" s="20" t="str">
        <f>IFERROR(INDEX(Sheet1!$A:$N,MATCH($B50,Sheet1!$N:$N,0),4),"")</f>
        <v/>
      </c>
      <c r="G50" s="20"/>
      <c r="H50" s="20" t="str">
        <f>IFERROR(SUBSTITUTE(INDEX(Sheet1!$A:$N,MATCH($B50,Sheet1!$N:$N,0),1),"xlsx","pdf"),"")</f>
        <v/>
      </c>
    </row>
    <row r="51" spans="1:8" s="5" customFormat="1" ht="24.95" customHeight="1" x14ac:dyDescent="0.25">
      <c r="A51" s="8">
        <v>44231</v>
      </c>
      <c r="B51" s="5" t="s">
        <v>9</v>
      </c>
      <c r="C51" s="5">
        <v>6000</v>
      </c>
      <c r="D51" s="27">
        <v>9141.82</v>
      </c>
      <c r="E51" s="39" t="str">
        <f t="shared" si="1"/>
        <v/>
      </c>
      <c r="F51" s="20" t="str">
        <f>IFERROR(INDEX(Sheet1!$A:$N,MATCH($B51,Sheet1!$N:$N,0),4),"")</f>
        <v/>
      </c>
      <c r="G51" s="20"/>
      <c r="H51" s="20" t="str">
        <f>IFERROR(SUBSTITUTE(INDEX(Sheet1!$A:$N,MATCH($B51,Sheet1!$N:$N,0),1),"xlsx","pdf"),"")</f>
        <v/>
      </c>
    </row>
    <row r="52" spans="1:8" s="5" customFormat="1" ht="24.95" customHeight="1" x14ac:dyDescent="0.25">
      <c r="A52" s="13">
        <v>44231</v>
      </c>
      <c r="B52" s="12" t="s">
        <v>57</v>
      </c>
      <c r="C52" s="12">
        <v>-22</v>
      </c>
      <c r="D52" s="40">
        <v>9119.82</v>
      </c>
      <c r="E52" s="41">
        <f t="shared" si="1"/>
        <v>44294</v>
      </c>
      <c r="F52" s="42" t="str">
        <f>IFERROR(INDEX(Sheet1!$A:$N,MATCH($B52,Sheet1!$N:$N,0),4),"")</f>
        <v>Peregrine</v>
      </c>
      <c r="G52" s="42"/>
      <c r="H52" s="42" t="str">
        <f>IFERROR(SUBSTITUTE(INDEX(Sheet1!$A:$N,MATCH($B52,Sheet1!$N:$N,0),1),"xlsx","pdf"),"")</f>
        <v>210408 - LRC ADS_BG ER MasterCard 002-2021 Rev A.pdf</v>
      </c>
    </row>
    <row r="53" spans="1:8" s="5" customFormat="1" ht="24.95" customHeight="1" x14ac:dyDescent="0.25">
      <c r="A53" s="13">
        <v>44231</v>
      </c>
      <c r="B53" s="12" t="s">
        <v>58</v>
      </c>
      <c r="C53" s="12">
        <v>-1</v>
      </c>
      <c r="D53" s="40">
        <v>9118.82</v>
      </c>
      <c r="E53" s="41">
        <f t="shared" si="1"/>
        <v>44294</v>
      </c>
      <c r="F53" s="42" t="str">
        <f>IFERROR(INDEX(Sheet1!$A:$N,MATCH($B53,Sheet1!$N:$N,0),4),"")</f>
        <v>Peregrine</v>
      </c>
      <c r="G53" s="42"/>
      <c r="H53" s="42" t="str">
        <f>IFERROR(SUBSTITUTE(INDEX(Sheet1!$A:$N,MATCH($B53,Sheet1!$N:$N,0),1),"xlsx","pdf"),"")</f>
        <v>210408 - LRC ADS_BG ER MasterCard 002-2021 Rev A.pdf</v>
      </c>
    </row>
    <row r="54" spans="1:8" s="5" customFormat="1" ht="24.95" customHeight="1" x14ac:dyDescent="0.25">
      <c r="A54" s="7" t="s">
        <v>59</v>
      </c>
      <c r="B54" s="5" t="s">
        <v>60</v>
      </c>
      <c r="C54" s="5">
        <v>-1044.74</v>
      </c>
      <c r="D54" s="27">
        <v>8074.08</v>
      </c>
      <c r="E54" s="39" t="str">
        <f t="shared" si="1"/>
        <v/>
      </c>
      <c r="F54" s="20" t="str">
        <f>IFERROR(INDEX(Sheet1!$A:$N,MATCH($B54,Sheet1!$N:$N,0),4),"")</f>
        <v/>
      </c>
      <c r="G54" s="20"/>
      <c r="H54" s="20" t="str">
        <f>IFERROR(SUBSTITUTE(INDEX(Sheet1!$A:$N,MATCH($B54,Sheet1!$N:$N,0),1),"xlsx","pdf"),"")</f>
        <v/>
      </c>
    </row>
    <row r="55" spans="1:8" s="5" customFormat="1" ht="24.95" customHeight="1" x14ac:dyDescent="0.25">
      <c r="A55" s="11" t="s">
        <v>61</v>
      </c>
      <c r="B55" s="12" t="s">
        <v>62</v>
      </c>
      <c r="C55" s="12">
        <v>-10.55</v>
      </c>
      <c r="D55" s="40">
        <v>8063.53</v>
      </c>
      <c r="E55" s="41">
        <f t="shared" si="1"/>
        <v>44509</v>
      </c>
      <c r="F55" s="42" t="str">
        <f>IFERROR(INDEX(Sheet1!$A:$N,MATCH($B55,Sheet1!$N:$N,0),4),"")</f>
        <v>AGG</v>
      </c>
      <c r="G55" s="42"/>
      <c r="H55" s="42" t="str">
        <f>IFERROR(SUBSTITUTE(INDEX(Sheet1!$A:$N,MATCH($B55,Sheet1!$N:$N,0),1),"xlsx","pdf"),"")</f>
        <v>211109 - LRC ADS_BG ER MasterCard 011-2021.pdf</v>
      </c>
    </row>
    <row r="56" spans="1:8" s="5" customFormat="1" ht="24.95" customHeight="1" x14ac:dyDescent="0.25">
      <c r="A56" s="11" t="s">
        <v>63</v>
      </c>
      <c r="B56" s="12" t="s">
        <v>64</v>
      </c>
      <c r="C56" s="12">
        <v>-52.99</v>
      </c>
      <c r="D56" s="40">
        <v>8010.54</v>
      </c>
      <c r="E56" s="41">
        <f t="shared" si="1"/>
        <v>44357</v>
      </c>
      <c r="F56" s="42" t="str">
        <f>IFERROR(INDEX(Sheet1!$A:$N,MATCH($B56,Sheet1!$N:$N,0),4),"")</f>
        <v>Peregrine</v>
      </c>
      <c r="G56" s="42"/>
      <c r="H56" s="42" t="str">
        <f>IFERROR(SUBSTITUTE(INDEX(Sheet1!$A:$N,MATCH($B56,Sheet1!$N:$N,0),1),"xlsx","pdf"),"")</f>
        <v>210610 - LRC ADS_BG ER MasterCard Peregrine Billable 003-2021.pdf</v>
      </c>
    </row>
    <row r="57" spans="1:8" s="5" customFormat="1" ht="24.95" customHeight="1" x14ac:dyDescent="0.25">
      <c r="A57" s="11" t="s">
        <v>65</v>
      </c>
      <c r="B57" s="12" t="s">
        <v>66</v>
      </c>
      <c r="C57" s="12">
        <v>-25</v>
      </c>
      <c r="D57" s="40">
        <v>7985.54</v>
      </c>
      <c r="E57" s="41">
        <f t="shared" si="1"/>
        <v>44509</v>
      </c>
      <c r="F57" s="42" t="str">
        <f>IFERROR(INDEX(Sheet1!$A:$N,MATCH($B57,Sheet1!$N:$N,0),4),"")</f>
        <v>AGG</v>
      </c>
      <c r="G57" s="42"/>
      <c r="H57" s="42" t="str">
        <f>IFERROR(SUBSTITUTE(INDEX(Sheet1!$A:$N,MATCH($B57,Sheet1!$N:$N,0),1),"xlsx","pdf"),"")</f>
        <v>211109 - LRC ADS_BG ER MasterCard 011-2021.pdf</v>
      </c>
    </row>
    <row r="58" spans="1:8" s="5" customFormat="1" ht="24.95" customHeight="1" x14ac:dyDescent="0.25">
      <c r="A58" s="8">
        <v>44260</v>
      </c>
      <c r="B58" s="5" t="s">
        <v>56</v>
      </c>
      <c r="C58" s="5">
        <v>-29.95</v>
      </c>
      <c r="D58" s="27">
        <v>7955.59</v>
      </c>
      <c r="E58" s="39" t="str">
        <f t="shared" si="1"/>
        <v/>
      </c>
      <c r="F58" s="20" t="str">
        <f>IFERROR(INDEX(Sheet1!$A:$N,MATCH($B58,Sheet1!$N:$N,0),4),"")</f>
        <v/>
      </c>
      <c r="G58" s="20"/>
      <c r="H58" s="20" t="str">
        <f>IFERROR(SUBSTITUTE(INDEX(Sheet1!$A:$N,MATCH($B58,Sheet1!$N:$N,0),1),"xlsx","pdf"),"")</f>
        <v/>
      </c>
    </row>
    <row r="59" spans="1:8" s="5" customFormat="1" ht="24.95" customHeight="1" x14ac:dyDescent="0.25">
      <c r="A59" s="8">
        <v>44321</v>
      </c>
      <c r="B59" s="5" t="s">
        <v>67</v>
      </c>
      <c r="C59" s="5">
        <v>398.98</v>
      </c>
      <c r="D59" s="27">
        <f>D58+C59</f>
        <v>8354.57</v>
      </c>
      <c r="E59" s="39" t="str">
        <f t="shared" si="1"/>
        <v/>
      </c>
      <c r="F59" s="20" t="str">
        <f>IFERROR(INDEX(Sheet1!$A:$N,MATCH($B59,Sheet1!$N:$N,0),4),"")</f>
        <v/>
      </c>
      <c r="G59" s="20"/>
      <c r="H59" s="20" t="str">
        <f>IFERROR(SUBSTITUTE(INDEX(Sheet1!$A:$N,MATCH($B59,Sheet1!$N:$N,0),1),"xlsx","pdf"),"")</f>
        <v/>
      </c>
    </row>
    <row r="60" spans="1:8" s="5" customFormat="1" ht="24.95" customHeight="1" x14ac:dyDescent="0.25">
      <c r="A60" s="11" t="s">
        <v>68</v>
      </c>
      <c r="B60" s="12" t="s">
        <v>69</v>
      </c>
      <c r="C60" s="12">
        <v>-10.55</v>
      </c>
      <c r="D60" s="40">
        <v>8344.02</v>
      </c>
      <c r="E60" s="41">
        <f t="shared" si="1"/>
        <v>44509</v>
      </c>
      <c r="F60" s="42" t="str">
        <f>IFERROR(INDEX(Sheet1!$A:$N,MATCH($B60,Sheet1!$N:$N,0),4),"")</f>
        <v>AGG</v>
      </c>
      <c r="G60" s="42"/>
      <c r="H60" s="42" t="str">
        <f>IFERROR(SUBSTITUTE(INDEX(Sheet1!$A:$N,MATCH($B60,Sheet1!$N:$N,0),1),"xlsx","pdf"),"")</f>
        <v>211109 - LRC ADS_BG ER MasterCard 011-2021.pdf</v>
      </c>
    </row>
    <row r="61" spans="1:8" s="5" customFormat="1" ht="24.95" customHeight="1" x14ac:dyDescent="0.25">
      <c r="A61" s="11" t="s">
        <v>70</v>
      </c>
      <c r="B61" s="12" t="s">
        <v>71</v>
      </c>
      <c r="C61" s="12">
        <v>-52.99</v>
      </c>
      <c r="D61" s="40">
        <v>8291.0300000000007</v>
      </c>
      <c r="E61" s="41">
        <f t="shared" si="1"/>
        <v>44357</v>
      </c>
      <c r="F61" s="42" t="str">
        <f>IFERROR(INDEX(Sheet1!$A:$N,MATCH($B61,Sheet1!$N:$N,0),4),"")</f>
        <v>Peregrine</v>
      </c>
      <c r="G61" s="42"/>
      <c r="H61" s="42" t="str">
        <f>IFERROR(SUBSTITUTE(INDEX(Sheet1!$A:$N,MATCH($B61,Sheet1!$N:$N,0),1),"xlsx","pdf"),"")</f>
        <v>210610 - LRC ADS_BG ER MasterCard Peregrine Billable 003-2021.pdf</v>
      </c>
    </row>
    <row r="62" spans="1:8" s="5" customFormat="1" ht="24.95" customHeight="1" x14ac:dyDescent="0.25">
      <c r="A62" s="7" t="s">
        <v>72</v>
      </c>
      <c r="B62" s="5" t="s">
        <v>9</v>
      </c>
      <c r="C62" s="5">
        <v>6541.85</v>
      </c>
      <c r="D62" s="27">
        <v>14832.88</v>
      </c>
      <c r="E62" s="39" t="str">
        <f t="shared" si="1"/>
        <v/>
      </c>
      <c r="F62" s="20" t="str">
        <f>IFERROR(INDEX(Sheet1!$A:$N,MATCH($B62,Sheet1!$N:$N,0),4),"")</f>
        <v/>
      </c>
      <c r="G62" s="20"/>
      <c r="H62" s="20" t="str">
        <f>IFERROR(SUBSTITUTE(INDEX(Sheet1!$A:$N,MATCH($B62,Sheet1!$N:$N,0),1),"xlsx","pdf"),"")</f>
        <v/>
      </c>
    </row>
    <row r="63" spans="1:8" s="5" customFormat="1" ht="24.95" customHeight="1" x14ac:dyDescent="0.25">
      <c r="A63" s="7" t="s">
        <v>73</v>
      </c>
      <c r="B63" s="5" t="s">
        <v>74</v>
      </c>
      <c r="C63" s="5">
        <v>6000</v>
      </c>
      <c r="D63" s="27">
        <v>20832.88</v>
      </c>
      <c r="E63" s="39" t="str">
        <f t="shared" si="1"/>
        <v/>
      </c>
      <c r="F63" s="20" t="str">
        <f>IFERROR(INDEX(Sheet1!$A:$N,MATCH($B63,Sheet1!$N:$N,0),4),"")</f>
        <v/>
      </c>
      <c r="G63" s="20"/>
      <c r="H63" s="20" t="str">
        <f>IFERROR(SUBSTITUTE(INDEX(Sheet1!$A:$N,MATCH($B63,Sheet1!$N:$N,0),1),"xlsx","pdf"),"")</f>
        <v/>
      </c>
    </row>
    <row r="64" spans="1:8" s="5" customFormat="1" ht="24.95" customHeight="1" x14ac:dyDescent="0.25">
      <c r="A64" s="8">
        <v>44202</v>
      </c>
      <c r="B64" s="5" t="s">
        <v>75</v>
      </c>
      <c r="C64" s="5">
        <v>255</v>
      </c>
      <c r="D64" s="27">
        <v>21087.88</v>
      </c>
      <c r="E64" s="39" t="str">
        <f t="shared" si="1"/>
        <v/>
      </c>
      <c r="F64" s="20" t="str">
        <f>IFERROR(INDEX(Sheet1!$A:$N,MATCH($B64,Sheet1!$N:$N,0),4),"")</f>
        <v/>
      </c>
      <c r="G64" s="20"/>
      <c r="H64" s="20" t="str">
        <f>IFERROR(SUBSTITUTE(INDEX(Sheet1!$A:$N,MATCH($B64,Sheet1!$N:$N,0),1),"xlsx","pdf"),"")</f>
        <v/>
      </c>
    </row>
    <row r="65" spans="1:8" s="5" customFormat="1" ht="24.95" customHeight="1" x14ac:dyDescent="0.25">
      <c r="A65" s="8">
        <v>44202</v>
      </c>
      <c r="B65" s="5" t="s">
        <v>76</v>
      </c>
      <c r="C65" s="5">
        <v>-6000</v>
      </c>
      <c r="D65" s="27">
        <v>15087.88</v>
      </c>
      <c r="E65" s="39" t="str">
        <f t="shared" si="1"/>
        <v/>
      </c>
      <c r="F65" s="20" t="str">
        <f>IFERROR(INDEX(Sheet1!$A:$N,MATCH($B65,Sheet1!$N:$N,0),4),"")</f>
        <v/>
      </c>
      <c r="G65" s="20"/>
      <c r="H65" s="20" t="str">
        <f>IFERROR(SUBSTITUTE(INDEX(Sheet1!$A:$N,MATCH($B65,Sheet1!$N:$N,0),1),"xlsx","pdf"),"")</f>
        <v/>
      </c>
    </row>
    <row r="66" spans="1:8" s="5" customFormat="1" ht="24.95" customHeight="1" x14ac:dyDescent="0.25">
      <c r="A66" s="8">
        <v>44202</v>
      </c>
      <c r="B66" s="5" t="s">
        <v>77</v>
      </c>
      <c r="C66" s="5">
        <v>-6000</v>
      </c>
      <c r="D66" s="27">
        <v>9087.8799999999992</v>
      </c>
      <c r="E66" s="39" t="str">
        <f t="shared" si="1"/>
        <v/>
      </c>
      <c r="F66" s="20" t="str">
        <f>IFERROR(INDEX(Sheet1!$A:$N,MATCH($B66,Sheet1!$N:$N,0),4),"")</f>
        <v/>
      </c>
      <c r="G66" s="20"/>
      <c r="H66" s="20" t="str">
        <f>IFERROR(SUBSTITUTE(INDEX(Sheet1!$A:$N,MATCH($B66,Sheet1!$N:$N,0),1),"xlsx","pdf"),"")</f>
        <v/>
      </c>
    </row>
    <row r="67" spans="1:8" s="5" customFormat="1" ht="24.95" customHeight="1" x14ac:dyDescent="0.25">
      <c r="A67" s="8">
        <v>44202</v>
      </c>
      <c r="B67" s="5" t="s">
        <v>78</v>
      </c>
      <c r="C67" s="5">
        <v>-6000</v>
      </c>
      <c r="D67" s="27">
        <v>3087.88</v>
      </c>
      <c r="E67" s="39" t="str">
        <f t="shared" si="1"/>
        <v/>
      </c>
      <c r="F67" s="20" t="str">
        <f>IFERROR(INDEX(Sheet1!$A:$N,MATCH($B67,Sheet1!$N:$N,0),4),"")</f>
        <v/>
      </c>
      <c r="G67" s="20"/>
      <c r="H67" s="20" t="str">
        <f>IFERROR(SUBSTITUTE(INDEX(Sheet1!$A:$N,MATCH($B67,Sheet1!$N:$N,0),1),"xlsx","pdf"),"")</f>
        <v/>
      </c>
    </row>
    <row r="68" spans="1:8" s="5" customFormat="1" ht="24.95" customHeight="1" x14ac:dyDescent="0.25">
      <c r="A68" s="8">
        <v>44202</v>
      </c>
      <c r="B68" s="5" t="s">
        <v>56</v>
      </c>
      <c r="C68" s="5">
        <v>-29.95</v>
      </c>
      <c r="D68" s="27">
        <v>3057.93</v>
      </c>
      <c r="E68" s="39" t="str">
        <f t="shared" si="1"/>
        <v/>
      </c>
      <c r="F68" s="20" t="str">
        <f>IFERROR(INDEX(Sheet1!$A:$N,MATCH($B68,Sheet1!$N:$N,0),4),"")</f>
        <v/>
      </c>
      <c r="G68" s="20"/>
      <c r="H68" s="20" t="str">
        <f>IFERROR(SUBSTITUTE(INDEX(Sheet1!$A:$N,MATCH($B68,Sheet1!$N:$N,0),1),"xlsx","pdf"),"")</f>
        <v/>
      </c>
    </row>
    <row r="69" spans="1:8" s="5" customFormat="1" ht="24.95" customHeight="1" x14ac:dyDescent="0.25">
      <c r="A69" s="8">
        <v>44233</v>
      </c>
      <c r="B69" s="5" t="s">
        <v>79</v>
      </c>
      <c r="C69" s="5">
        <v>-1</v>
      </c>
      <c r="D69" s="27">
        <v>3056.93</v>
      </c>
      <c r="E69" s="39" t="str">
        <f t="shared" si="1"/>
        <v/>
      </c>
      <c r="F69" s="20" t="str">
        <f>IFERROR(INDEX(Sheet1!$A:$N,MATCH($B69,Sheet1!$N:$N,0),4),"")</f>
        <v/>
      </c>
      <c r="G69" s="20"/>
      <c r="H69" s="20" t="str">
        <f>IFERROR(SUBSTITUTE(INDEX(Sheet1!$A:$N,MATCH($B69,Sheet1!$N:$N,0),1),"xlsx","pdf"),"")</f>
        <v/>
      </c>
    </row>
    <row r="70" spans="1:8" s="5" customFormat="1" ht="24.95" customHeight="1" x14ac:dyDescent="0.25">
      <c r="A70" s="8">
        <v>44233</v>
      </c>
      <c r="B70" s="5" t="s">
        <v>80</v>
      </c>
      <c r="C70" s="5">
        <v>-1</v>
      </c>
      <c r="D70" s="27">
        <v>3055.93</v>
      </c>
      <c r="E70" s="39" t="str">
        <f t="shared" si="1"/>
        <v/>
      </c>
      <c r="F70" s="20" t="str">
        <f>IFERROR(INDEX(Sheet1!$A:$N,MATCH($B70,Sheet1!$N:$N,0),4),"")</f>
        <v/>
      </c>
      <c r="G70" s="20"/>
      <c r="H70" s="20" t="str">
        <f>IFERROR(SUBSTITUTE(INDEX(Sheet1!$A:$N,MATCH($B70,Sheet1!$N:$N,0),1),"xlsx","pdf"),"")</f>
        <v/>
      </c>
    </row>
    <row r="71" spans="1:8" s="5" customFormat="1" ht="24.95" customHeight="1" x14ac:dyDescent="0.25">
      <c r="A71" s="10">
        <v>44292</v>
      </c>
      <c r="B71" s="6" t="s">
        <v>81</v>
      </c>
      <c r="C71" s="6">
        <v>-239.88</v>
      </c>
      <c r="D71" s="27">
        <v>2816.05</v>
      </c>
      <c r="E71" s="39" t="str">
        <f t="shared" si="1"/>
        <v/>
      </c>
      <c r="F71" s="20" t="str">
        <f>IFERROR(INDEX(Sheet1!$A:$N,MATCH($B71,Sheet1!$N:$N,0),4),"")</f>
        <v/>
      </c>
      <c r="G71" s="20"/>
      <c r="H71" s="20" t="str">
        <f>IFERROR(SUBSTITUTE(INDEX(Sheet1!$A:$N,MATCH($B71,Sheet1!$N:$N,0),1),"xlsx","pdf"),"")</f>
        <v/>
      </c>
    </row>
    <row r="72" spans="1:8" s="5" customFormat="1" ht="24.95" customHeight="1" x14ac:dyDescent="0.25">
      <c r="A72" s="9" t="s">
        <v>82</v>
      </c>
      <c r="B72" s="6" t="s">
        <v>163</v>
      </c>
      <c r="C72" s="6">
        <v>-300</v>
      </c>
      <c r="D72" s="27">
        <v>2516.0500000000002</v>
      </c>
      <c r="E72" s="39" t="str">
        <f t="shared" si="1"/>
        <v/>
      </c>
      <c r="F72" s="20" t="str">
        <f>IFERROR(INDEX(Sheet1!$A:$N,MATCH($B72,Sheet1!$N:$N,0),4),"")</f>
        <v/>
      </c>
      <c r="G72" s="20"/>
      <c r="H72" s="20" t="str">
        <f>IFERROR(SUBSTITUTE(INDEX(Sheet1!$A:$N,MATCH($B72,Sheet1!$N:$N,0),1),"xlsx","pdf"),"")</f>
        <v/>
      </c>
    </row>
    <row r="73" spans="1:8" s="5" customFormat="1" ht="24.95" customHeight="1" x14ac:dyDescent="0.25">
      <c r="A73" s="11" t="s">
        <v>83</v>
      </c>
      <c r="B73" s="12" t="s">
        <v>84</v>
      </c>
      <c r="C73" s="12">
        <v>-112</v>
      </c>
      <c r="D73" s="40">
        <v>2404.0500000000002</v>
      </c>
      <c r="E73" s="41">
        <f t="shared" si="1"/>
        <v>44509</v>
      </c>
      <c r="F73" s="42" t="str">
        <f>IFERROR(INDEX(Sheet1!$A:$N,MATCH($B73,Sheet1!$N:$N,0),4),"")</f>
        <v>AGG</v>
      </c>
      <c r="G73" s="42"/>
      <c r="H73" s="42" t="str">
        <f>IFERROR(SUBSTITUTE(INDEX(Sheet1!$A:$N,MATCH($B73,Sheet1!$N:$N,0),1),"xlsx","pdf"),"")</f>
        <v>211109 - LRC ADS_BG ER MasterCard 011-2021.pdf</v>
      </c>
    </row>
    <row r="74" spans="1:8" s="5" customFormat="1" ht="24.95" customHeight="1" x14ac:dyDescent="0.25">
      <c r="A74" s="9" t="s">
        <v>83</v>
      </c>
      <c r="B74" s="6" t="s">
        <v>85</v>
      </c>
      <c r="C74" s="6">
        <v>-98</v>
      </c>
      <c r="D74" s="27">
        <v>2306.0500000000002</v>
      </c>
      <c r="E74" s="39" t="str">
        <f t="shared" si="1"/>
        <v/>
      </c>
      <c r="F74" s="20" t="str">
        <f>IFERROR(INDEX(Sheet1!$A:$N,MATCH($B74,Sheet1!$N:$N,0),4),"")</f>
        <v/>
      </c>
      <c r="G74" s="20"/>
      <c r="H74" s="20" t="str">
        <f>IFERROR(SUBSTITUTE(INDEX(Sheet1!$A:$N,MATCH($B74,Sheet1!$N:$N,0),1),"xlsx","pdf"),"")</f>
        <v/>
      </c>
    </row>
    <row r="75" spans="1:8" s="5" customFormat="1" ht="24.95" customHeight="1" x14ac:dyDescent="0.25">
      <c r="A75" s="11" t="s">
        <v>86</v>
      </c>
      <c r="B75" s="12" t="s">
        <v>87</v>
      </c>
      <c r="C75" s="12">
        <v>-10.55</v>
      </c>
      <c r="D75" s="40">
        <v>2295.5</v>
      </c>
      <c r="E75" s="41">
        <f t="shared" si="1"/>
        <v>44509</v>
      </c>
      <c r="F75" s="42" t="str">
        <f>IFERROR(INDEX(Sheet1!$A:$N,MATCH($B75,Sheet1!$N:$N,0),4),"")</f>
        <v>AGG</v>
      </c>
      <c r="G75" s="42"/>
      <c r="H75" s="42" t="str">
        <f>IFERROR(SUBSTITUTE(INDEX(Sheet1!$A:$N,MATCH($B75,Sheet1!$N:$N,0),1),"xlsx","pdf"),"")</f>
        <v>211109 - LRC ADS_BG ER MasterCard 011-2021.pdf</v>
      </c>
    </row>
    <row r="76" spans="1:8" s="5" customFormat="1" ht="24.95" customHeight="1" x14ac:dyDescent="0.25">
      <c r="A76" s="11" t="s">
        <v>86</v>
      </c>
      <c r="B76" s="12" t="s">
        <v>88</v>
      </c>
      <c r="C76" s="12">
        <v>-156.72</v>
      </c>
      <c r="D76" s="40">
        <v>2138.7800000000002</v>
      </c>
      <c r="E76" s="41">
        <f t="shared" si="1"/>
        <v>44509</v>
      </c>
      <c r="F76" s="42" t="str">
        <f>IFERROR(INDEX(Sheet1!$A:$N,MATCH($B76,Sheet1!$N:$N,0),4),"")</f>
        <v>AGG</v>
      </c>
      <c r="G76" s="42"/>
      <c r="H76" s="42" t="str">
        <f>IFERROR(SUBSTITUTE(INDEX(Sheet1!$A:$N,MATCH($B76,Sheet1!$N:$N,0),1),"xlsx","pdf"),"")</f>
        <v>211109 - LRC ADS_BG ER MasterCard 011-2021.pdf</v>
      </c>
    </row>
    <row r="77" spans="1:8" s="5" customFormat="1" ht="24.95" customHeight="1" x14ac:dyDescent="0.25">
      <c r="A77" s="11" t="s">
        <v>86</v>
      </c>
      <c r="B77" s="12" t="s">
        <v>89</v>
      </c>
      <c r="C77" s="12">
        <v>-52.99</v>
      </c>
      <c r="D77" s="40">
        <v>2085.79</v>
      </c>
      <c r="E77" s="41">
        <f t="shared" si="1"/>
        <v>44509</v>
      </c>
      <c r="F77" s="42" t="str">
        <f>IFERROR(INDEX(Sheet1!$A:$N,MATCH($B77,Sheet1!$N:$N,0),4),"")</f>
        <v>Peregrine</v>
      </c>
      <c r="G77" s="42"/>
      <c r="H77" s="42" t="str">
        <f>IFERROR(SUBSTITUTE(INDEX(Sheet1!$A:$N,MATCH($B77,Sheet1!$N:$N,0),1),"xlsx","pdf"),"")</f>
        <v>211109 - LRC ADS_BG ER MasterCard Peregrine Billable 011-2021.pdf</v>
      </c>
    </row>
    <row r="78" spans="1:8" s="5" customFormat="1" ht="24.95" customHeight="1" x14ac:dyDescent="0.25">
      <c r="A78" s="9" t="s">
        <v>86</v>
      </c>
      <c r="B78" s="6" t="s">
        <v>90</v>
      </c>
      <c r="C78" s="6">
        <v>-55.2</v>
      </c>
      <c r="D78" s="27">
        <v>2030.59</v>
      </c>
      <c r="E78" s="39" t="str">
        <f t="shared" si="1"/>
        <v/>
      </c>
      <c r="F78" s="20" t="str">
        <f>IFERROR(INDEX(Sheet1!$A:$N,MATCH($B78,Sheet1!$N:$N,0),4),"")</f>
        <v/>
      </c>
      <c r="G78" s="20"/>
      <c r="H78" s="20" t="str">
        <f>IFERROR(SUBSTITUTE(INDEX(Sheet1!$A:$N,MATCH($B78,Sheet1!$N:$N,0),1),"xlsx","pdf"),"")</f>
        <v/>
      </c>
    </row>
    <row r="79" spans="1:8" s="5" customFormat="1" ht="24.95" customHeight="1" x14ac:dyDescent="0.25">
      <c r="A79" s="9" t="s">
        <v>86</v>
      </c>
      <c r="B79" s="6" t="s">
        <v>91</v>
      </c>
      <c r="C79" s="6">
        <v>-29</v>
      </c>
      <c r="D79" s="27">
        <v>2001.59</v>
      </c>
      <c r="E79" s="39" t="str">
        <f t="shared" si="1"/>
        <v/>
      </c>
      <c r="F79" s="20" t="str">
        <f>IFERROR(INDEX(Sheet1!$A:$N,MATCH($B79,Sheet1!$N:$N,0),4),"")</f>
        <v/>
      </c>
      <c r="G79" s="20"/>
      <c r="H79" s="20" t="str">
        <f>IFERROR(SUBSTITUTE(INDEX(Sheet1!$A:$N,MATCH($B79,Sheet1!$N:$N,0),1),"xlsx","pdf"),"")</f>
        <v/>
      </c>
    </row>
    <row r="80" spans="1:8" s="5" customFormat="1" ht="24.95" customHeight="1" x14ac:dyDescent="0.25">
      <c r="A80" s="9" t="s">
        <v>86</v>
      </c>
      <c r="B80" s="6" t="s">
        <v>92</v>
      </c>
      <c r="C80" s="6">
        <v>-24</v>
      </c>
      <c r="D80" s="27">
        <v>1977.59</v>
      </c>
      <c r="E80" s="39" t="str">
        <f t="shared" ref="E80:E134" si="2">IFERROR(DATE(LEFT(H80,2)+2000,MID(H80,3,2),MID(H80,5,2)),"")</f>
        <v/>
      </c>
      <c r="F80" s="20" t="str">
        <f>IFERROR(INDEX(Sheet1!$A:$N,MATCH($B80,Sheet1!$N:$N,0),4),"")</f>
        <v/>
      </c>
      <c r="G80" s="20"/>
      <c r="H80" s="20" t="str">
        <f>IFERROR(SUBSTITUTE(INDEX(Sheet1!$A:$N,MATCH($B80,Sheet1!$N:$N,0),1),"xlsx","pdf"),"")</f>
        <v/>
      </c>
    </row>
    <row r="81" spans="1:8" s="5" customFormat="1" ht="24.95" customHeight="1" x14ac:dyDescent="0.25">
      <c r="A81" s="9" t="s">
        <v>86</v>
      </c>
      <c r="B81" s="6" t="s">
        <v>93</v>
      </c>
      <c r="C81" s="6">
        <v>-45</v>
      </c>
      <c r="D81" s="27">
        <v>1932.59</v>
      </c>
      <c r="E81" s="39" t="str">
        <f t="shared" si="2"/>
        <v/>
      </c>
      <c r="F81" s="20" t="str">
        <f>IFERROR(INDEX(Sheet1!$A:$N,MATCH($B81,Sheet1!$N:$N,0),4),"")</f>
        <v/>
      </c>
      <c r="G81" s="20"/>
      <c r="H81" s="20" t="str">
        <f>IFERROR(SUBSTITUTE(INDEX(Sheet1!$A:$N,MATCH($B81,Sheet1!$N:$N,0),1),"xlsx","pdf"),"")</f>
        <v/>
      </c>
    </row>
    <row r="82" spans="1:8" s="5" customFormat="1" ht="24.95" customHeight="1" x14ac:dyDescent="0.25">
      <c r="A82" s="9" t="s">
        <v>86</v>
      </c>
      <c r="B82" s="6" t="s">
        <v>94</v>
      </c>
      <c r="C82" s="6">
        <v>-24</v>
      </c>
      <c r="D82" s="27">
        <v>1908.59</v>
      </c>
      <c r="E82" s="39" t="str">
        <f t="shared" si="2"/>
        <v/>
      </c>
      <c r="F82" s="20" t="str">
        <f>IFERROR(INDEX(Sheet1!$A:$N,MATCH($B82,Sheet1!$N:$N,0),4),"")</f>
        <v/>
      </c>
      <c r="G82" s="20"/>
      <c r="H82" s="20" t="str">
        <f>IFERROR(SUBSTITUTE(INDEX(Sheet1!$A:$N,MATCH($B82,Sheet1!$N:$N,0),1),"xlsx","pdf"),"")</f>
        <v/>
      </c>
    </row>
    <row r="83" spans="1:8" s="5" customFormat="1" ht="24.95" customHeight="1" x14ac:dyDescent="0.25">
      <c r="A83" s="9" t="s">
        <v>86</v>
      </c>
      <c r="B83" s="6" t="s">
        <v>95</v>
      </c>
      <c r="C83" s="6">
        <v>-1.35</v>
      </c>
      <c r="D83" s="27">
        <v>1907.24</v>
      </c>
      <c r="E83" s="39" t="str">
        <f t="shared" si="2"/>
        <v/>
      </c>
      <c r="F83" s="20" t="str">
        <f>IFERROR(INDEX(Sheet1!$A:$N,MATCH($B83,Sheet1!$N:$N,0),4),"")</f>
        <v/>
      </c>
      <c r="G83" s="20"/>
      <c r="H83" s="20" t="str">
        <f>IFERROR(SUBSTITUTE(INDEX(Sheet1!$A:$N,MATCH($B83,Sheet1!$N:$N,0),1),"xlsx","pdf"),"")</f>
        <v/>
      </c>
    </row>
    <row r="84" spans="1:8" s="5" customFormat="1" ht="24.95" customHeight="1" x14ac:dyDescent="0.25">
      <c r="A84" s="9" t="s">
        <v>86</v>
      </c>
      <c r="B84" s="6" t="s">
        <v>96</v>
      </c>
      <c r="C84" s="6">
        <v>-0.87</v>
      </c>
      <c r="D84" s="27">
        <v>1906.37</v>
      </c>
      <c r="E84" s="39" t="str">
        <f t="shared" si="2"/>
        <v/>
      </c>
      <c r="F84" s="20" t="str">
        <f>IFERROR(INDEX(Sheet1!$A:$N,MATCH($B84,Sheet1!$N:$N,0),4),"")</f>
        <v/>
      </c>
      <c r="G84" s="20"/>
      <c r="H84" s="20" t="str">
        <f>IFERROR(SUBSTITUTE(INDEX(Sheet1!$A:$N,MATCH($B84,Sheet1!$N:$N,0),1),"xlsx","pdf"),"")</f>
        <v/>
      </c>
    </row>
    <row r="85" spans="1:8" s="5" customFormat="1" ht="24.95" customHeight="1" x14ac:dyDescent="0.25">
      <c r="A85" s="8">
        <v>44203</v>
      </c>
      <c r="B85" s="5" t="s">
        <v>56</v>
      </c>
      <c r="C85" s="5">
        <v>-29.95</v>
      </c>
      <c r="D85" s="27">
        <v>1876.42</v>
      </c>
      <c r="E85" s="39" t="str">
        <f t="shared" si="2"/>
        <v/>
      </c>
      <c r="F85" s="20" t="str">
        <f>IFERROR(INDEX(Sheet1!$A:$N,MATCH($B85,Sheet1!$N:$N,0),4),"")</f>
        <v/>
      </c>
      <c r="G85" s="20"/>
      <c r="H85" s="20" t="str">
        <f>IFERROR(SUBSTITUTE(INDEX(Sheet1!$A:$N,MATCH($B85,Sheet1!$N:$N,0),1),"xlsx","pdf"),"")</f>
        <v/>
      </c>
    </row>
    <row r="86" spans="1:8" s="5" customFormat="1" ht="24.95" customHeight="1" x14ac:dyDescent="0.25">
      <c r="A86" s="7" t="s">
        <v>97</v>
      </c>
      <c r="B86" s="5" t="s">
        <v>9</v>
      </c>
      <c r="C86" s="5">
        <v>3000</v>
      </c>
      <c r="D86" s="27">
        <v>4876.42</v>
      </c>
      <c r="E86" s="39" t="str">
        <f t="shared" si="2"/>
        <v/>
      </c>
      <c r="F86" s="20" t="str">
        <f>IFERROR(INDEX(Sheet1!$A:$N,MATCH($B86,Sheet1!$N:$N,0),4),"")</f>
        <v/>
      </c>
      <c r="G86" s="20"/>
      <c r="H86" s="20" t="str">
        <f>IFERROR(SUBSTITUTE(INDEX(Sheet1!$A:$N,MATCH($B86,Sheet1!$N:$N,0),1),"xlsx","pdf"),"")</f>
        <v/>
      </c>
    </row>
    <row r="87" spans="1:8" s="5" customFormat="1" ht="24.95" customHeight="1" x14ac:dyDescent="0.25">
      <c r="A87" s="11" t="s">
        <v>98</v>
      </c>
      <c r="B87" s="12" t="s">
        <v>99</v>
      </c>
      <c r="C87" s="12">
        <v>-125</v>
      </c>
      <c r="D87" s="40">
        <v>4751.42</v>
      </c>
      <c r="E87" s="41">
        <f t="shared" si="2"/>
        <v>44509</v>
      </c>
      <c r="F87" s="42" t="str">
        <f>IFERROR(INDEX(Sheet1!$A:$N,MATCH($B87,Sheet1!$N:$N,0),4),"")</f>
        <v>AGG</v>
      </c>
      <c r="G87" s="42"/>
      <c r="H87" s="42" t="str">
        <f>IFERROR(SUBSTITUTE(INDEX(Sheet1!$A:$N,MATCH($B87,Sheet1!$N:$N,0),1),"xlsx","pdf"),"")</f>
        <v>211109 - LRC ADS_BG ER MasterCard 011-2021.pdf</v>
      </c>
    </row>
    <row r="88" spans="1:8" s="5" customFormat="1" ht="24.95" customHeight="1" x14ac:dyDescent="0.25">
      <c r="A88" s="11" t="s">
        <v>100</v>
      </c>
      <c r="B88" s="12" t="s">
        <v>101</v>
      </c>
      <c r="C88" s="12">
        <v>-10.55</v>
      </c>
      <c r="D88" s="40">
        <v>4740.87</v>
      </c>
      <c r="E88" s="41">
        <f t="shared" si="2"/>
        <v>44509</v>
      </c>
      <c r="F88" s="42" t="str">
        <f>IFERROR(INDEX(Sheet1!$A:$N,MATCH($B88,Sheet1!$N:$N,0),4),"")</f>
        <v>AGG</v>
      </c>
      <c r="G88" s="42"/>
      <c r="H88" s="42" t="str">
        <f>IFERROR(SUBSTITUTE(INDEX(Sheet1!$A:$N,MATCH($B88,Sheet1!$N:$N,0),1),"xlsx","pdf"),"")</f>
        <v>211109 - LRC ADS_BG ER MasterCard 011-2021.pdf</v>
      </c>
    </row>
    <row r="89" spans="1:8" s="5" customFormat="1" ht="24.95" customHeight="1" x14ac:dyDescent="0.25">
      <c r="A89" s="11" t="s">
        <v>102</v>
      </c>
      <c r="B89" s="12" t="s">
        <v>103</v>
      </c>
      <c r="C89" s="12">
        <v>-52.99</v>
      </c>
      <c r="D89" s="40">
        <v>4687.88</v>
      </c>
      <c r="E89" s="41">
        <f t="shared" si="2"/>
        <v>44509</v>
      </c>
      <c r="F89" s="42" t="str">
        <f>IFERROR(INDEX(Sheet1!$A:$N,MATCH($B89,Sheet1!$N:$N,0),4),"")</f>
        <v>Peregrine</v>
      </c>
      <c r="G89" s="42"/>
      <c r="H89" s="42" t="str">
        <f>IFERROR(SUBSTITUTE(INDEX(Sheet1!$A:$N,MATCH($B89,Sheet1!$N:$N,0),1),"xlsx","pdf"),"")</f>
        <v>211109 - LRC ADS_BG ER MasterCard Peregrine Billable 011-2021.pdf</v>
      </c>
    </row>
    <row r="90" spans="1:8" s="5" customFormat="1" ht="24.95" customHeight="1" x14ac:dyDescent="0.25">
      <c r="A90" s="7" t="s">
        <v>104</v>
      </c>
      <c r="B90" s="5" t="s">
        <v>105</v>
      </c>
      <c r="C90" s="5">
        <v>-1692.3</v>
      </c>
      <c r="D90" s="27">
        <v>2995.58</v>
      </c>
      <c r="E90" s="39" t="str">
        <f t="shared" si="2"/>
        <v/>
      </c>
      <c r="F90" s="20" t="str">
        <f>IFERROR(INDEX(Sheet1!$A:$N,MATCH($B90,Sheet1!$N:$N,0),4),"")</f>
        <v/>
      </c>
      <c r="G90" s="20"/>
      <c r="H90" s="20" t="str">
        <f>IFERROR(SUBSTITUTE(INDEX(Sheet1!$A:$N,MATCH($B90,Sheet1!$N:$N,0),1),"xlsx","pdf"),"")</f>
        <v/>
      </c>
    </row>
    <row r="91" spans="1:8" s="5" customFormat="1" ht="24.95" customHeight="1" x14ac:dyDescent="0.25">
      <c r="A91" s="7" t="s">
        <v>104</v>
      </c>
      <c r="B91" s="5" t="s">
        <v>106</v>
      </c>
      <c r="C91" s="5">
        <v>-1652.49</v>
      </c>
      <c r="D91" s="27">
        <v>1343.09</v>
      </c>
      <c r="E91" s="39" t="str">
        <f t="shared" si="2"/>
        <v/>
      </c>
      <c r="F91" s="20" t="str">
        <f>IFERROR(INDEX(Sheet1!$A:$N,MATCH($B91,Sheet1!$N:$N,0),4),"")</f>
        <v/>
      </c>
      <c r="G91" s="20"/>
      <c r="H91" s="20" t="str">
        <f>IFERROR(SUBSTITUTE(INDEX(Sheet1!$A:$N,MATCH($B91,Sheet1!$N:$N,0),1),"xlsx","pdf"),"")</f>
        <v/>
      </c>
    </row>
    <row r="92" spans="1:8" s="5" customFormat="1" ht="24.95" customHeight="1" x14ac:dyDescent="0.25">
      <c r="A92" s="7" t="s">
        <v>107</v>
      </c>
      <c r="B92" s="5" t="s">
        <v>108</v>
      </c>
      <c r="C92" s="5">
        <v>-1</v>
      </c>
      <c r="D92" s="27">
        <v>1342.09</v>
      </c>
      <c r="E92" s="39" t="str">
        <f t="shared" si="2"/>
        <v/>
      </c>
      <c r="F92" s="20" t="str">
        <f>IFERROR(INDEX(Sheet1!$A:$N,MATCH($B92,Sheet1!$N:$N,0),4),"")</f>
        <v/>
      </c>
      <c r="G92" s="20"/>
      <c r="H92" s="20" t="str">
        <f>IFERROR(SUBSTITUTE(INDEX(Sheet1!$A:$N,MATCH($B92,Sheet1!$N:$N,0),1),"xlsx","pdf"),"")</f>
        <v/>
      </c>
    </row>
    <row r="93" spans="1:8" s="5" customFormat="1" ht="24.95" customHeight="1" x14ac:dyDescent="0.25">
      <c r="A93" s="8">
        <v>44235</v>
      </c>
      <c r="B93" s="5" t="s">
        <v>56</v>
      </c>
      <c r="C93" s="5">
        <v>-29.95</v>
      </c>
      <c r="D93" s="27">
        <v>1312.14</v>
      </c>
      <c r="E93" s="39" t="str">
        <f t="shared" si="2"/>
        <v/>
      </c>
      <c r="F93" s="20" t="str">
        <f>IFERROR(INDEX(Sheet1!$A:$N,MATCH($B93,Sheet1!$N:$N,0),4),"")</f>
        <v/>
      </c>
      <c r="G93" s="20"/>
      <c r="H93" s="20" t="str">
        <f>IFERROR(SUBSTITUTE(INDEX(Sheet1!$A:$N,MATCH($B93,Sheet1!$N:$N,0),1),"xlsx","pdf"),"")</f>
        <v/>
      </c>
    </row>
    <row r="94" spans="1:8" s="5" customFormat="1" ht="24.95" customHeight="1" x14ac:dyDescent="0.25">
      <c r="A94" s="11" t="s">
        <v>109</v>
      </c>
      <c r="B94" s="12" t="s">
        <v>110</v>
      </c>
      <c r="C94" s="12">
        <v>-125</v>
      </c>
      <c r="D94" s="40">
        <v>1187.1400000000001</v>
      </c>
      <c r="E94" s="41">
        <f t="shared" si="2"/>
        <v>44509</v>
      </c>
      <c r="F94" s="42" t="str">
        <f>IFERROR(INDEX(Sheet1!$A:$N,MATCH($B94,Sheet1!$N:$N,0),4),"")</f>
        <v>AGG</v>
      </c>
      <c r="G94" s="42"/>
      <c r="H94" s="42" t="str">
        <f>IFERROR(SUBSTITUTE(INDEX(Sheet1!$A:$N,MATCH($B94,Sheet1!$N:$N,0),1),"xlsx","pdf"),"")</f>
        <v>211109 - LRC ADS_BG ER MasterCard 011-2021.pdf</v>
      </c>
    </row>
    <row r="95" spans="1:8" s="5" customFormat="1" ht="24.95" customHeight="1" x14ac:dyDescent="0.25">
      <c r="A95" s="11" t="s">
        <v>111</v>
      </c>
      <c r="B95" s="12" t="s">
        <v>112</v>
      </c>
      <c r="C95" s="12">
        <v>-10.55</v>
      </c>
      <c r="D95" s="40">
        <v>1176.5899999999999</v>
      </c>
      <c r="E95" s="41">
        <f t="shared" si="2"/>
        <v>44509</v>
      </c>
      <c r="F95" s="42" t="str">
        <f>IFERROR(INDEX(Sheet1!$A:$N,MATCH($B95,Sheet1!$N:$N,0),4),"")</f>
        <v>AGG</v>
      </c>
      <c r="G95" s="42"/>
      <c r="H95" s="42" t="str">
        <f>IFERROR(SUBSTITUTE(INDEX(Sheet1!$A:$N,MATCH($B95,Sheet1!$N:$N,0),1),"xlsx","pdf"),"")</f>
        <v>211109 - LRC ADS_BG ER MasterCard 011-2021.pdf</v>
      </c>
    </row>
    <row r="96" spans="1:8" s="5" customFormat="1" ht="24.95" customHeight="1" x14ac:dyDescent="0.25">
      <c r="A96" s="11" t="s">
        <v>113</v>
      </c>
      <c r="B96" s="12" t="s">
        <v>114</v>
      </c>
      <c r="C96" s="12">
        <v>-52.99</v>
      </c>
      <c r="D96" s="40">
        <v>1123.5999999999999</v>
      </c>
      <c r="E96" s="41">
        <f t="shared" si="2"/>
        <v>44509</v>
      </c>
      <c r="F96" s="42" t="str">
        <f>IFERROR(INDEX(Sheet1!$A:$N,MATCH($B96,Sheet1!$N:$N,0),4),"")</f>
        <v>Peregrine</v>
      </c>
      <c r="G96" s="42"/>
      <c r="H96" s="42" t="str">
        <f>IFERROR(SUBSTITUTE(INDEX(Sheet1!$A:$N,MATCH($B96,Sheet1!$N:$N,0),1),"xlsx","pdf"),"")</f>
        <v>211109 - LRC ADS_BG ER MasterCard Peregrine Billable 011-2021.pdf</v>
      </c>
    </row>
    <row r="97" spans="1:8" s="5" customFormat="1" ht="24.95" customHeight="1" x14ac:dyDescent="0.25">
      <c r="A97" s="9" t="s">
        <v>115</v>
      </c>
      <c r="B97" s="6" t="s">
        <v>116</v>
      </c>
      <c r="C97" s="6">
        <v>-55</v>
      </c>
      <c r="D97" s="27">
        <v>1068.5999999999999</v>
      </c>
      <c r="E97" s="39" t="str">
        <f t="shared" si="2"/>
        <v/>
      </c>
      <c r="F97" s="20" t="str">
        <f>IFERROR(INDEX(Sheet1!$A:$N,MATCH($B97,Sheet1!$N:$N,0),4),"")</f>
        <v/>
      </c>
      <c r="G97" s="20"/>
      <c r="H97" s="20" t="str">
        <f>IFERROR(SUBSTITUTE(INDEX(Sheet1!$A:$N,MATCH($B97,Sheet1!$N:$N,0),1),"xlsx","pdf"),"")</f>
        <v/>
      </c>
    </row>
    <row r="98" spans="1:8" s="5" customFormat="1" ht="24.95" customHeight="1" x14ac:dyDescent="0.25">
      <c r="A98" s="8">
        <v>44205</v>
      </c>
      <c r="B98" s="5" t="s">
        <v>56</v>
      </c>
      <c r="C98" s="5">
        <v>-29.95</v>
      </c>
      <c r="D98" s="27">
        <v>1038.6500000000001</v>
      </c>
      <c r="E98" s="39" t="str">
        <f t="shared" si="2"/>
        <v/>
      </c>
      <c r="F98" s="20" t="str">
        <f>IFERROR(INDEX(Sheet1!$A:$N,MATCH($B98,Sheet1!$N:$N,0),4),"")</f>
        <v/>
      </c>
      <c r="G98" s="20"/>
      <c r="H98" s="20" t="str">
        <f>IFERROR(SUBSTITUTE(INDEX(Sheet1!$A:$N,MATCH($B98,Sheet1!$N:$N,0),1),"xlsx","pdf"),"")</f>
        <v/>
      </c>
    </row>
    <row r="99" spans="1:8" s="5" customFormat="1" ht="24.95" customHeight="1" x14ac:dyDescent="0.25">
      <c r="A99" s="8">
        <v>44236</v>
      </c>
      <c r="B99" s="5" t="s">
        <v>9</v>
      </c>
      <c r="C99" s="5">
        <v>3000</v>
      </c>
      <c r="D99" s="27">
        <v>4038.65</v>
      </c>
      <c r="E99" s="39" t="str">
        <f t="shared" si="2"/>
        <v/>
      </c>
      <c r="F99" s="20" t="str">
        <f>IFERROR(INDEX(Sheet1!$A:$N,MATCH($B99,Sheet1!$N:$N,0),4),"")</f>
        <v/>
      </c>
      <c r="G99" s="20"/>
      <c r="H99" s="20" t="str">
        <f>IFERROR(SUBSTITUTE(INDEX(Sheet1!$A:$N,MATCH($B99,Sheet1!$N:$N,0),1),"xlsx","pdf"),"")</f>
        <v/>
      </c>
    </row>
    <row r="100" spans="1:8" s="5" customFormat="1" ht="24.95" customHeight="1" x14ac:dyDescent="0.25">
      <c r="A100" s="11" t="s">
        <v>117</v>
      </c>
      <c r="B100" s="12" t="s">
        <v>118</v>
      </c>
      <c r="C100" s="12">
        <v>-125</v>
      </c>
      <c r="D100" s="40">
        <v>3913.65</v>
      </c>
      <c r="E100" s="41">
        <f t="shared" si="2"/>
        <v>44509</v>
      </c>
      <c r="F100" s="42" t="str">
        <f>IFERROR(INDEX(Sheet1!$A:$N,MATCH($B100,Sheet1!$N:$N,0),4),"")</f>
        <v>Peregrine</v>
      </c>
      <c r="G100" s="42"/>
      <c r="H100" s="42" t="str">
        <f>IFERROR(SUBSTITUTE(INDEX(Sheet1!$A:$N,MATCH($B100,Sheet1!$N:$N,0),1),"xlsx","pdf"),"")</f>
        <v>211109 - LRC ADS_BG ER MasterCard Peregrine Billable 011-2021.pdf</v>
      </c>
    </row>
    <row r="101" spans="1:8" s="5" customFormat="1" ht="24.95" customHeight="1" x14ac:dyDescent="0.25">
      <c r="A101" s="11" t="s">
        <v>119</v>
      </c>
      <c r="B101" s="12" t="s">
        <v>120</v>
      </c>
      <c r="C101" s="12">
        <v>-10.55</v>
      </c>
      <c r="D101" s="40">
        <v>3903.1</v>
      </c>
      <c r="E101" s="41">
        <f t="shared" si="2"/>
        <v>44509</v>
      </c>
      <c r="F101" s="42" t="str">
        <f>IFERROR(INDEX(Sheet1!$A:$N,MATCH($B101,Sheet1!$N:$N,0),4),"")</f>
        <v>AGG</v>
      </c>
      <c r="G101" s="42"/>
      <c r="H101" s="42" t="str">
        <f>IFERROR(SUBSTITUTE(INDEX(Sheet1!$A:$N,MATCH($B101,Sheet1!$N:$N,0),1),"xlsx","pdf"),"")</f>
        <v>211109 - LRC ADS_BG ER MasterCard 011-2021.pdf</v>
      </c>
    </row>
    <row r="102" spans="1:8" s="5" customFormat="1" ht="24.95" customHeight="1" x14ac:dyDescent="0.25">
      <c r="A102" s="11" t="s">
        <v>119</v>
      </c>
      <c r="B102" s="12" t="s">
        <v>121</v>
      </c>
      <c r="C102" s="12">
        <v>-52.99</v>
      </c>
      <c r="D102" s="40">
        <v>3850.11</v>
      </c>
      <c r="E102" s="41">
        <f t="shared" si="2"/>
        <v>44509</v>
      </c>
      <c r="F102" s="42" t="str">
        <f>IFERROR(INDEX(Sheet1!$A:$N,MATCH($B102,Sheet1!$N:$N,0),4),"")</f>
        <v>Peregrine</v>
      </c>
      <c r="G102" s="42"/>
      <c r="H102" s="42" t="str">
        <f>IFERROR(SUBSTITUTE(INDEX(Sheet1!$A:$N,MATCH($B102,Sheet1!$N:$N,0),1),"xlsx","pdf"),"")</f>
        <v>211109 - LRC ADS_BG ER MasterCard Peregrine Billable 011-2021.pdf</v>
      </c>
    </row>
    <row r="103" spans="1:8" s="5" customFormat="1" ht="24.95" customHeight="1" x14ac:dyDescent="0.25">
      <c r="A103" s="7" t="s">
        <v>122</v>
      </c>
      <c r="B103" s="5" t="s">
        <v>9</v>
      </c>
      <c r="C103" s="5">
        <v>1605.98</v>
      </c>
      <c r="D103" s="27">
        <v>5456.09</v>
      </c>
      <c r="E103" s="39" t="str">
        <f t="shared" si="2"/>
        <v/>
      </c>
      <c r="F103" s="20" t="str">
        <f>IFERROR(INDEX(Sheet1!$A:$N,MATCH($B103,Sheet1!$N:$N,0),4),"")</f>
        <v/>
      </c>
      <c r="G103" s="20"/>
      <c r="H103" s="20" t="str">
        <f>IFERROR(SUBSTITUTE(INDEX(Sheet1!$A:$N,MATCH($B103,Sheet1!$N:$N,0),1),"xlsx","pdf"),"")</f>
        <v/>
      </c>
    </row>
    <row r="104" spans="1:8" s="5" customFormat="1" ht="24.95" customHeight="1" x14ac:dyDescent="0.25">
      <c r="A104" s="7" t="s">
        <v>123</v>
      </c>
      <c r="B104" s="5" t="s">
        <v>9</v>
      </c>
      <c r="C104" s="5">
        <v>5692.3</v>
      </c>
      <c r="D104" s="27">
        <v>11148.39</v>
      </c>
      <c r="E104" s="39" t="str">
        <f t="shared" si="2"/>
        <v/>
      </c>
      <c r="F104" s="20" t="str">
        <f>IFERROR(INDEX(Sheet1!$A:$N,MATCH($B104,Sheet1!$N:$N,0),4),"")</f>
        <v/>
      </c>
      <c r="G104" s="20"/>
      <c r="H104" s="20" t="str">
        <f>IFERROR(SUBSTITUTE(INDEX(Sheet1!$A:$N,MATCH($B104,Sheet1!$N:$N,0),1),"xlsx","pdf"),"")</f>
        <v/>
      </c>
    </row>
    <row r="105" spans="1:8" s="5" customFormat="1" ht="24.95" customHeight="1" x14ac:dyDescent="0.25">
      <c r="A105" s="11" t="s">
        <v>124</v>
      </c>
      <c r="B105" s="12" t="s">
        <v>125</v>
      </c>
      <c r="C105" s="12">
        <v>-144.33000000000001</v>
      </c>
      <c r="D105" s="40">
        <v>11004.06</v>
      </c>
      <c r="E105" s="41">
        <f t="shared" si="2"/>
        <v>44509</v>
      </c>
      <c r="F105" s="42" t="str">
        <f>IFERROR(INDEX(Sheet1!$A:$N,MATCH($B105,Sheet1!$N:$N,0),4),"")</f>
        <v>AGG</v>
      </c>
      <c r="G105" s="42"/>
      <c r="H105" s="42" t="str">
        <f>IFERROR(SUBSTITUTE(INDEX(Sheet1!$A:$N,MATCH($B105,Sheet1!$N:$N,0),1),"xlsx","pdf"),"")</f>
        <v>211109 - LRC ADS_BG ER MasterCard 011-2021.pdf</v>
      </c>
    </row>
    <row r="106" spans="1:8" s="5" customFormat="1" ht="24.95" customHeight="1" x14ac:dyDescent="0.25">
      <c r="A106" s="11" t="s">
        <v>124</v>
      </c>
      <c r="B106" s="12" t="s">
        <v>164</v>
      </c>
      <c r="C106" s="12">
        <v>-395</v>
      </c>
      <c r="D106" s="40">
        <v>10609.06</v>
      </c>
      <c r="E106" s="41">
        <f t="shared" si="2"/>
        <v>44509</v>
      </c>
      <c r="F106" s="42" t="str">
        <f>IFERROR(INDEX(Sheet1!$A:$N,MATCH($B106,Sheet1!$N:$N,0),4),"")</f>
        <v>AGG</v>
      </c>
      <c r="G106" s="42"/>
      <c r="H106" s="42" t="str">
        <f>IFERROR(SUBSTITUTE(INDEX(Sheet1!$A:$N,MATCH($B106,Sheet1!$N:$N,0),1),"xlsx","pdf"),"")</f>
        <v>211109 - LRC ADS_BG ER MasterCard 011-2021.pdf</v>
      </c>
    </row>
    <row r="107" spans="1:8" s="5" customFormat="1" ht="24.95" customHeight="1" x14ac:dyDescent="0.25">
      <c r="A107" s="8">
        <v>44206</v>
      </c>
      <c r="B107" s="5" t="s">
        <v>56</v>
      </c>
      <c r="C107" s="5">
        <v>-29.95</v>
      </c>
      <c r="D107" s="27">
        <v>10579.11</v>
      </c>
      <c r="E107" s="39" t="str">
        <f t="shared" si="2"/>
        <v/>
      </c>
      <c r="F107" s="20" t="str">
        <f>IFERROR(INDEX(Sheet1!$A:$N,MATCH($B107,Sheet1!$N:$N,0),4),"")</f>
        <v/>
      </c>
      <c r="G107" s="20"/>
      <c r="H107" s="20" t="str">
        <f>IFERROR(SUBSTITUTE(INDEX(Sheet1!$A:$N,MATCH($B107,Sheet1!$N:$N,0),1),"xlsx","pdf"),"")</f>
        <v/>
      </c>
    </row>
    <row r="108" spans="1:8" s="5" customFormat="1" ht="24.95" customHeight="1" x14ac:dyDescent="0.25">
      <c r="A108" s="10">
        <v>44540</v>
      </c>
      <c r="B108" s="6" t="s">
        <v>126</v>
      </c>
      <c r="C108" s="6">
        <v>-25</v>
      </c>
      <c r="D108" s="27">
        <v>10554.11</v>
      </c>
      <c r="E108" s="39" t="str">
        <f t="shared" si="2"/>
        <v/>
      </c>
      <c r="F108" s="20" t="str">
        <f>IFERROR(INDEX(Sheet1!$A:$N,MATCH($B108,Sheet1!$N:$N,0),4),"")</f>
        <v/>
      </c>
      <c r="G108" s="20"/>
      <c r="H108" s="20" t="str">
        <f>IFERROR(SUBSTITUTE(INDEX(Sheet1!$A:$N,MATCH($B108,Sheet1!$N:$N,0),1),"xlsx","pdf"),"")</f>
        <v/>
      </c>
    </row>
    <row r="109" spans="1:8" s="5" customFormat="1" ht="24.95" customHeight="1" x14ac:dyDescent="0.25">
      <c r="A109" s="11" t="s">
        <v>127</v>
      </c>
      <c r="B109" s="12" t="s">
        <v>128</v>
      </c>
      <c r="C109" s="12">
        <v>-102</v>
      </c>
      <c r="D109" s="40">
        <v>10452.11</v>
      </c>
      <c r="E109" s="41">
        <f t="shared" si="2"/>
        <v>44509</v>
      </c>
      <c r="F109" s="42" t="str">
        <f>IFERROR(INDEX(Sheet1!$A:$N,MATCH($B109,Sheet1!$N:$N,0),4),"")</f>
        <v>AGG</v>
      </c>
      <c r="G109" s="42"/>
      <c r="H109" s="42" t="str">
        <f>IFERROR(SUBSTITUTE(INDEX(Sheet1!$A:$N,MATCH($B109,Sheet1!$N:$N,0),1),"xlsx","pdf"),"")</f>
        <v>211109 - LRC ADS_BG ER MasterCard 011-2021.pdf</v>
      </c>
    </row>
    <row r="110" spans="1:8" s="5" customFormat="1" ht="24.95" customHeight="1" x14ac:dyDescent="0.25">
      <c r="A110" s="11" t="s">
        <v>127</v>
      </c>
      <c r="B110" s="12" t="s">
        <v>129</v>
      </c>
      <c r="C110" s="12">
        <v>-125</v>
      </c>
      <c r="D110" s="40">
        <v>10327.11</v>
      </c>
      <c r="E110" s="41">
        <f t="shared" si="2"/>
        <v>44509</v>
      </c>
      <c r="F110" s="42" t="str">
        <f>IFERROR(INDEX(Sheet1!$A:$N,MATCH($B110,Sheet1!$N:$N,0),4),"")</f>
        <v>AGG</v>
      </c>
      <c r="G110" s="42"/>
      <c r="H110" s="42" t="str">
        <f>IFERROR(SUBSTITUTE(INDEX(Sheet1!$A:$N,MATCH($B110,Sheet1!$N:$N,0),1),"xlsx","pdf"),"")</f>
        <v>211109 - LRC ADS_BG ER MasterCard 011-2021.pdf</v>
      </c>
    </row>
    <row r="111" spans="1:8" s="5" customFormat="1" ht="24.95" customHeight="1" x14ac:dyDescent="0.25">
      <c r="A111" s="11" t="s">
        <v>130</v>
      </c>
      <c r="B111" s="12" t="s">
        <v>131</v>
      </c>
      <c r="C111" s="12">
        <v>-10.55</v>
      </c>
      <c r="D111" s="40">
        <v>10316.56</v>
      </c>
      <c r="E111" s="41">
        <f t="shared" si="2"/>
        <v>44509</v>
      </c>
      <c r="F111" s="42" t="str">
        <f>IFERROR(INDEX(Sheet1!$A:$N,MATCH($B111,Sheet1!$N:$N,0),4),"")</f>
        <v>AGG</v>
      </c>
      <c r="G111" s="42"/>
      <c r="H111" s="42" t="str">
        <f>IFERROR(SUBSTITUTE(INDEX(Sheet1!$A:$N,MATCH($B111,Sheet1!$N:$N,0),1),"xlsx","pdf"),"")</f>
        <v>211109 - LRC ADS_BG ER MasterCard 011-2021.pdf</v>
      </c>
    </row>
    <row r="112" spans="1:8" s="5" customFormat="1" ht="24.95" customHeight="1" x14ac:dyDescent="0.25">
      <c r="A112" s="11" t="s">
        <v>132</v>
      </c>
      <c r="B112" s="12" t="s">
        <v>133</v>
      </c>
      <c r="C112" s="12">
        <v>-52.99</v>
      </c>
      <c r="D112" s="40">
        <v>10263.57</v>
      </c>
      <c r="E112" s="41">
        <f t="shared" si="2"/>
        <v>44509</v>
      </c>
      <c r="F112" s="42" t="str">
        <f>IFERROR(INDEX(Sheet1!$A:$N,MATCH($B112,Sheet1!$N:$N,0),4),"")</f>
        <v>Peregrine</v>
      </c>
      <c r="G112" s="42"/>
      <c r="H112" s="42" t="str">
        <f>IFERROR(SUBSTITUTE(INDEX(Sheet1!$A:$N,MATCH($B112,Sheet1!$N:$N,0),1),"xlsx","pdf"),"")</f>
        <v>211109 - LRC ADS_BG ER MasterCard Peregrine Billable 011-2021.pdf</v>
      </c>
    </row>
    <row r="113" spans="1:8" s="5" customFormat="1" ht="24.95" customHeight="1" x14ac:dyDescent="0.25">
      <c r="A113" s="7" t="s">
        <v>134</v>
      </c>
      <c r="B113" s="5" t="s">
        <v>9</v>
      </c>
      <c r="C113" s="5">
        <v>1500</v>
      </c>
      <c r="D113" s="27">
        <v>11763.57</v>
      </c>
      <c r="E113" s="39" t="str">
        <f t="shared" si="2"/>
        <v/>
      </c>
      <c r="F113" s="20" t="str">
        <f>IFERROR(INDEX(Sheet1!$A:$N,MATCH($B113,Sheet1!$N:$N,0),4),"")</f>
        <v/>
      </c>
      <c r="G113" s="20"/>
      <c r="H113" s="20" t="str">
        <f>IFERROR(SUBSTITUTE(INDEX(Sheet1!$A:$N,MATCH($B113,Sheet1!$N:$N,0),1),"xlsx","pdf"),"")</f>
        <v/>
      </c>
    </row>
    <row r="114" spans="1:8" s="5" customFormat="1" ht="24.95" customHeight="1" x14ac:dyDescent="0.25">
      <c r="A114" s="11" t="s">
        <v>135</v>
      </c>
      <c r="B114" s="12" t="s">
        <v>165</v>
      </c>
      <c r="C114" s="12">
        <v>-120</v>
      </c>
      <c r="D114" s="40">
        <v>11643.57</v>
      </c>
      <c r="E114" s="41">
        <f t="shared" si="2"/>
        <v>44509</v>
      </c>
      <c r="F114" s="42" t="str">
        <f>IFERROR(INDEX(Sheet1!$A:$N,MATCH($B114,Sheet1!$N:$N,0),4),"")</f>
        <v>AGG</v>
      </c>
      <c r="G114" s="42"/>
      <c r="H114" s="42" t="str">
        <f>IFERROR(SUBSTITUTE(INDEX(Sheet1!$A:$N,MATCH($B114,Sheet1!$N:$N,0),1),"xlsx","pdf"),"")</f>
        <v>211109 - LRC ADS_BG ER MasterCard 011-2021.pdf</v>
      </c>
    </row>
    <row r="115" spans="1:8" s="5" customFormat="1" ht="24.95" customHeight="1" x14ac:dyDescent="0.25">
      <c r="A115" s="8">
        <v>44207</v>
      </c>
      <c r="B115" s="5" t="s">
        <v>56</v>
      </c>
      <c r="C115" s="5">
        <v>-29.95</v>
      </c>
      <c r="D115" s="27">
        <v>11613.62</v>
      </c>
      <c r="E115" s="39" t="str">
        <f t="shared" si="2"/>
        <v/>
      </c>
      <c r="F115" s="20" t="str">
        <f>IFERROR(INDEX(Sheet1!$A:$N,MATCH($B115,Sheet1!$N:$N,0),4),"")</f>
        <v/>
      </c>
      <c r="G115" s="20"/>
      <c r="H115" s="20" t="str">
        <f>IFERROR(SUBSTITUTE(INDEX(Sheet1!$A:$N,MATCH($B115,Sheet1!$N:$N,0),1),"xlsx","pdf"),"")</f>
        <v/>
      </c>
    </row>
    <row r="116" spans="1:8" s="5" customFormat="1" ht="24.95" customHeight="1" x14ac:dyDescent="0.25">
      <c r="A116" s="8">
        <v>44297</v>
      </c>
      <c r="B116" s="5" t="s">
        <v>9</v>
      </c>
      <c r="C116" s="5">
        <v>1500</v>
      </c>
      <c r="D116" s="27">
        <v>13113.62</v>
      </c>
      <c r="E116" s="39" t="str">
        <f t="shared" si="2"/>
        <v/>
      </c>
      <c r="F116" s="20" t="str">
        <f>IFERROR(INDEX(Sheet1!$A:$N,MATCH($B116,Sheet1!$N:$N,0),4),"")</f>
        <v/>
      </c>
      <c r="G116" s="20"/>
      <c r="H116" s="20" t="str">
        <f>IFERROR(SUBSTITUTE(INDEX(Sheet1!$A:$N,MATCH($B116,Sheet1!$N:$N,0),1),"xlsx","pdf"),"")</f>
        <v/>
      </c>
    </row>
    <row r="117" spans="1:8" s="5" customFormat="1" ht="24.95" customHeight="1" x14ac:dyDescent="0.25">
      <c r="A117" s="8">
        <v>44419</v>
      </c>
      <c r="B117" s="5" t="s">
        <v>136</v>
      </c>
      <c r="C117" s="5">
        <v>-6050.14</v>
      </c>
      <c r="D117" s="27">
        <v>7063.48</v>
      </c>
      <c r="E117" s="39" t="str">
        <f t="shared" si="2"/>
        <v/>
      </c>
      <c r="F117" s="20" t="str">
        <f>IFERROR(INDEX(Sheet1!$A:$N,MATCH($B117,Sheet1!$N:$N,0),4),"")</f>
        <v/>
      </c>
      <c r="G117" s="20"/>
      <c r="H117" s="20" t="str">
        <f>IFERROR(SUBSTITUTE(INDEX(Sheet1!$A:$N,MATCH($B117,Sheet1!$N:$N,0),1),"xlsx","pdf"),"")</f>
        <v/>
      </c>
    </row>
    <row r="118" spans="1:8" s="5" customFormat="1" ht="24.95" customHeight="1" x14ac:dyDescent="0.25">
      <c r="A118" s="8">
        <v>44419</v>
      </c>
      <c r="B118" s="5" t="s">
        <v>137</v>
      </c>
      <c r="C118" s="5">
        <v>-1938.87</v>
      </c>
      <c r="D118" s="27">
        <v>5124.6099999999997</v>
      </c>
      <c r="E118" s="39" t="str">
        <f t="shared" si="2"/>
        <v/>
      </c>
      <c r="F118" s="20" t="str">
        <f>IFERROR(INDEX(Sheet1!$A:$N,MATCH($B118,Sheet1!$N:$N,0),4),"")</f>
        <v/>
      </c>
      <c r="G118" s="20"/>
      <c r="H118" s="20" t="str">
        <f>IFERROR(SUBSTITUTE(INDEX(Sheet1!$A:$N,MATCH($B118,Sheet1!$N:$N,0),1),"xlsx","pdf"),"")</f>
        <v/>
      </c>
    </row>
    <row r="119" spans="1:8" s="5" customFormat="1" ht="24.95" customHeight="1" x14ac:dyDescent="0.25">
      <c r="A119" s="8">
        <v>44419</v>
      </c>
      <c r="B119" s="5" t="s">
        <v>138</v>
      </c>
      <c r="C119" s="5">
        <v>-4059.3</v>
      </c>
      <c r="D119" s="27">
        <v>1065.31</v>
      </c>
      <c r="E119" s="39" t="str">
        <f t="shared" si="2"/>
        <v/>
      </c>
      <c r="F119" s="20" t="str">
        <f>IFERROR(INDEX(Sheet1!$A:$N,MATCH($B119,Sheet1!$N:$N,0),4),"")</f>
        <v/>
      </c>
      <c r="G119" s="20"/>
      <c r="H119" s="20" t="str">
        <f>IFERROR(SUBSTITUTE(INDEX(Sheet1!$A:$N,MATCH($B119,Sheet1!$N:$N,0),1),"xlsx","pdf"),"")</f>
        <v/>
      </c>
    </row>
    <row r="120" spans="1:8" s="5" customFormat="1" ht="24.95" customHeight="1" x14ac:dyDescent="0.25">
      <c r="A120" s="8">
        <v>44450</v>
      </c>
      <c r="B120" s="5" t="s">
        <v>139</v>
      </c>
      <c r="C120" s="5">
        <v>-1</v>
      </c>
      <c r="D120" s="27">
        <v>1064.31</v>
      </c>
      <c r="E120" s="39" t="str">
        <f t="shared" si="2"/>
        <v/>
      </c>
      <c r="F120" s="20" t="str">
        <f>IFERROR(INDEX(Sheet1!$A:$N,MATCH($B120,Sheet1!$N:$N,0),4),"")</f>
        <v/>
      </c>
      <c r="G120" s="20"/>
      <c r="H120" s="20" t="str">
        <f>IFERROR(SUBSTITUTE(INDEX(Sheet1!$A:$N,MATCH($B120,Sheet1!$N:$N,0),1),"xlsx","pdf"),"")</f>
        <v/>
      </c>
    </row>
    <row r="121" spans="1:8" s="5" customFormat="1" ht="24.95" customHeight="1" x14ac:dyDescent="0.25">
      <c r="A121" s="8">
        <v>44450</v>
      </c>
      <c r="B121" s="5" t="s">
        <v>140</v>
      </c>
      <c r="C121" s="5">
        <v>-1</v>
      </c>
      <c r="D121" s="27">
        <v>1063.31</v>
      </c>
      <c r="E121" s="39" t="str">
        <f t="shared" si="2"/>
        <v/>
      </c>
      <c r="F121" s="20" t="str">
        <f>IFERROR(INDEX(Sheet1!$A:$N,MATCH($B121,Sheet1!$N:$N,0),4),"")</f>
        <v/>
      </c>
      <c r="G121" s="20"/>
      <c r="H121" s="20" t="str">
        <f>IFERROR(SUBSTITUTE(INDEX(Sheet1!$A:$N,MATCH($B121,Sheet1!$N:$N,0),1),"xlsx","pdf"),"")</f>
        <v/>
      </c>
    </row>
    <row r="122" spans="1:8" s="5" customFormat="1" ht="24.95" customHeight="1" x14ac:dyDescent="0.25">
      <c r="A122" s="11" t="s">
        <v>141</v>
      </c>
      <c r="B122" s="12" t="s">
        <v>142</v>
      </c>
      <c r="C122" s="12">
        <v>-125</v>
      </c>
      <c r="D122" s="40">
        <v>938.31</v>
      </c>
      <c r="E122" s="41">
        <f t="shared" si="2"/>
        <v>44544</v>
      </c>
      <c r="F122" s="42" t="str">
        <f>IFERROR(INDEX(Sheet1!$A:$N,MATCH($B122,Sheet1!$N:$N,0),4),"")</f>
        <v>AGG</v>
      </c>
      <c r="G122" s="42"/>
      <c r="H122" s="42" t="str">
        <f>IFERROR(SUBSTITUTE(INDEX(Sheet1!$A:$N,MATCH($B122,Sheet1!$N:$N,0),1),"xlsx","pdf"),"")</f>
        <v>211214 - LRC ADS_BG ER MasterCard 012-2021.pdf</v>
      </c>
    </row>
    <row r="123" spans="1:8" s="5" customFormat="1" ht="24.95" customHeight="1" x14ac:dyDescent="0.25">
      <c r="A123" s="11" t="s">
        <v>143</v>
      </c>
      <c r="B123" s="12" t="s">
        <v>144</v>
      </c>
      <c r="C123" s="12">
        <v>-9.49</v>
      </c>
      <c r="D123" s="40">
        <v>928.82</v>
      </c>
      <c r="E123" s="41">
        <f t="shared" si="2"/>
        <v>44544</v>
      </c>
      <c r="F123" s="42" t="str">
        <f>IFERROR(INDEX(Sheet1!$A:$N,MATCH($B123,Sheet1!$N:$N,0),4),"")</f>
        <v>AGG</v>
      </c>
      <c r="G123" s="42"/>
      <c r="H123" s="42" t="str">
        <f>IFERROR(SUBSTITUTE(INDEX(Sheet1!$A:$N,MATCH($B123,Sheet1!$N:$N,0),1),"xlsx","pdf"),"")</f>
        <v>211214 - LRC ADS_BG ER MasterCard 012-2021.pdf</v>
      </c>
    </row>
    <row r="124" spans="1:8" s="5" customFormat="1" ht="24.95" customHeight="1" x14ac:dyDescent="0.25">
      <c r="A124" s="11" t="s">
        <v>145</v>
      </c>
      <c r="B124" s="12" t="s">
        <v>146</v>
      </c>
      <c r="C124" s="12">
        <v>-47.69</v>
      </c>
      <c r="D124" s="40">
        <v>881.13</v>
      </c>
      <c r="E124" s="41">
        <f t="shared" si="2"/>
        <v>44544</v>
      </c>
      <c r="F124" s="42" t="str">
        <f>IFERROR(INDEX(Sheet1!$A:$N,MATCH($B124,Sheet1!$N:$N,0),4),"")</f>
        <v>Peregrine</v>
      </c>
      <c r="G124" s="42"/>
      <c r="H124" s="42" t="str">
        <f>IFERROR(SUBSTITUTE(INDEX(Sheet1!$A:$N,MATCH($B124,Sheet1!$N:$N,0),1),"xlsx","pdf"),"")</f>
        <v>211214 - LRC ADS_BG ER MasterCard Peregrine Billable 012a-2021.pdf</v>
      </c>
    </row>
    <row r="125" spans="1:8" s="5" customFormat="1" ht="24.95" customHeight="1" x14ac:dyDescent="0.25">
      <c r="A125" s="9" t="s">
        <v>145</v>
      </c>
      <c r="B125" s="6" t="s">
        <v>147</v>
      </c>
      <c r="C125" s="6">
        <v>-99.99</v>
      </c>
      <c r="D125" s="27">
        <v>781.14</v>
      </c>
      <c r="E125" s="39" t="str">
        <f t="shared" si="2"/>
        <v/>
      </c>
      <c r="F125" s="20" t="str">
        <f>IFERROR(INDEX(Sheet1!$A:$N,MATCH($B125,Sheet1!$N:$N,0),4),"")</f>
        <v/>
      </c>
      <c r="G125" s="20"/>
      <c r="H125" s="20" t="str">
        <f>IFERROR(SUBSTITUTE(INDEX(Sheet1!$A:$N,MATCH($B125,Sheet1!$N:$N,0),1),"xlsx","pdf"),"")</f>
        <v/>
      </c>
    </row>
    <row r="126" spans="1:8" s="5" customFormat="1" ht="24.95" customHeight="1" x14ac:dyDescent="0.25">
      <c r="A126" s="7" t="s">
        <v>148</v>
      </c>
      <c r="B126" s="5" t="s">
        <v>9</v>
      </c>
      <c r="C126" s="5">
        <v>1500</v>
      </c>
      <c r="D126" s="27">
        <v>2281.14</v>
      </c>
      <c r="E126" s="39" t="str">
        <f t="shared" si="2"/>
        <v/>
      </c>
      <c r="F126" s="20" t="str">
        <f>IFERROR(INDEX(Sheet1!$A:$N,MATCH($B126,Sheet1!$N:$N,0),4),"")</f>
        <v/>
      </c>
      <c r="G126" s="20"/>
      <c r="H126" s="20" t="str">
        <f>IFERROR(SUBSTITUTE(INDEX(Sheet1!$A:$N,MATCH($B126,Sheet1!$N:$N,0),1),"xlsx","pdf"),"")</f>
        <v/>
      </c>
    </row>
    <row r="127" spans="1:8" s="5" customFormat="1" ht="24.95" customHeight="1" x14ac:dyDescent="0.25">
      <c r="A127" s="8">
        <v>44208</v>
      </c>
      <c r="B127" s="5" t="s">
        <v>56</v>
      </c>
      <c r="C127" s="5">
        <v>-29.95</v>
      </c>
      <c r="D127" s="27">
        <v>2251.19</v>
      </c>
      <c r="E127" s="39" t="str">
        <f t="shared" si="2"/>
        <v/>
      </c>
      <c r="F127" s="20" t="str">
        <f>IFERROR(INDEX(Sheet1!$A:$N,MATCH($B127,Sheet1!$N:$N,0),4),"")</f>
        <v/>
      </c>
      <c r="G127" s="20"/>
      <c r="H127" s="20" t="str">
        <f>IFERROR(SUBSTITUTE(INDEX(Sheet1!$A:$N,MATCH($B127,Sheet1!$N:$N,0),1),"xlsx","pdf"),"")</f>
        <v/>
      </c>
    </row>
    <row r="128" spans="1:8" s="5" customFormat="1" ht="24.95" customHeight="1" x14ac:dyDescent="0.25">
      <c r="A128" s="8">
        <v>44420</v>
      </c>
      <c r="B128" s="5" t="s">
        <v>149</v>
      </c>
      <c r="C128" s="5">
        <v>500</v>
      </c>
      <c r="D128" s="27">
        <v>2751.19</v>
      </c>
      <c r="E128" s="39" t="str">
        <f t="shared" si="2"/>
        <v/>
      </c>
      <c r="F128" s="20" t="str">
        <f>IFERROR(INDEX(Sheet1!$A:$N,MATCH($B128,Sheet1!$N:$N,0),4),"")</f>
        <v/>
      </c>
      <c r="G128" s="20"/>
      <c r="H128" s="20" t="str">
        <f>IFERROR(SUBSTITUTE(INDEX(Sheet1!$A:$N,MATCH($B128,Sheet1!$N:$N,0),1),"xlsx","pdf"),"")</f>
        <v/>
      </c>
    </row>
    <row r="129" spans="1:8" s="5" customFormat="1" ht="24.95" customHeight="1" x14ac:dyDescent="0.25">
      <c r="A129" s="8">
        <v>44481</v>
      </c>
      <c r="B129" s="5" t="s">
        <v>150</v>
      </c>
      <c r="C129" s="5">
        <v>15000</v>
      </c>
      <c r="D129" s="27">
        <v>17751.189999999999</v>
      </c>
      <c r="E129" s="39" t="str">
        <f t="shared" si="2"/>
        <v/>
      </c>
      <c r="F129" s="20" t="str">
        <f>IFERROR(INDEX(Sheet1!$A:$N,MATCH($B129,Sheet1!$N:$N,0),4),"")</f>
        <v/>
      </c>
      <c r="G129" s="20"/>
      <c r="H129" s="20" t="str">
        <f>IFERROR(SUBSTITUTE(INDEX(Sheet1!$A:$N,MATCH($B129,Sheet1!$N:$N,0),1),"xlsx","pdf"),"")</f>
        <v/>
      </c>
    </row>
    <row r="130" spans="1:8" s="5" customFormat="1" ht="24.95" customHeight="1" x14ac:dyDescent="0.25">
      <c r="A130" s="11" t="s">
        <v>151</v>
      </c>
      <c r="B130" s="12" t="s">
        <v>166</v>
      </c>
      <c r="C130" s="12">
        <v>-750</v>
      </c>
      <c r="D130" s="40">
        <v>17001.189999999999</v>
      </c>
      <c r="E130" s="41">
        <f t="shared" si="2"/>
        <v>44544</v>
      </c>
      <c r="F130" s="42" t="str">
        <f>IFERROR(INDEX(Sheet1!$A:$N,MATCH($B130,Sheet1!$N:$N,0),4),"")</f>
        <v>AGG</v>
      </c>
      <c r="G130" s="42"/>
      <c r="H130" s="42" t="str">
        <f>IFERROR(SUBSTITUTE(INDEX(Sheet1!$A:$N,MATCH($B130,Sheet1!$N:$N,0),1),"xlsx","pdf"),"")</f>
        <v>211214 - LRC ADS_BG ER MasterCard 012-2021.pdf</v>
      </c>
    </row>
    <row r="131" spans="1:8" s="19" customFormat="1" ht="24.95" customHeight="1" x14ac:dyDescent="0.25">
      <c r="A131" s="30">
        <v>44546</v>
      </c>
      <c r="B131" s="31" t="s">
        <v>168</v>
      </c>
      <c r="C131" s="35">
        <v>-920</v>
      </c>
      <c r="D131" s="28">
        <f>D130+C131</f>
        <v>16081.189999999999</v>
      </c>
      <c r="E131" s="39" t="str">
        <f t="shared" si="2"/>
        <v/>
      </c>
      <c r="F131" s="20" t="str">
        <f>IFERROR(INDEX(Sheet1!$A:$N,MATCH($B131,Sheet1!$N:$N,0),4),"")</f>
        <v/>
      </c>
      <c r="G131" s="20"/>
      <c r="H131" s="20" t="str">
        <f>IFERROR(SUBSTITUTE(INDEX(Sheet1!$A:$N,MATCH($B131,Sheet1!$N:$N,0),1),"xlsx","pdf"),"")</f>
        <v/>
      </c>
    </row>
    <row r="132" spans="1:8" s="5" customFormat="1" ht="24.95" customHeight="1" x14ac:dyDescent="0.25">
      <c r="A132" s="29">
        <v>44547</v>
      </c>
      <c r="B132" s="6" t="s">
        <v>167</v>
      </c>
      <c r="C132" s="36">
        <v>-99.99</v>
      </c>
      <c r="D132" s="28">
        <f t="shared" ref="D132:D134" si="3">D131+C132</f>
        <v>15981.199999999999</v>
      </c>
      <c r="E132" s="39" t="str">
        <f t="shared" si="2"/>
        <v/>
      </c>
      <c r="F132" s="20" t="str">
        <f>IFERROR(INDEX(Sheet1!$A:$N,MATCH($B132,Sheet1!$N:$N,0),4),"")</f>
        <v/>
      </c>
      <c r="G132" s="20"/>
      <c r="H132" s="20" t="str">
        <f>IFERROR(SUBSTITUTE(INDEX(Sheet1!$A:$N,MATCH($B132,Sheet1!$N:$N,0),1),"xlsx","pdf"),"")</f>
        <v/>
      </c>
    </row>
    <row r="133" spans="1:8" s="5" customFormat="1" ht="24.95" customHeight="1" x14ac:dyDescent="0.25">
      <c r="A133" s="29">
        <v>44547</v>
      </c>
      <c r="B133" s="6" t="s">
        <v>167</v>
      </c>
      <c r="C133" s="36">
        <v>-287.88</v>
      </c>
      <c r="D133" s="28">
        <f t="shared" si="3"/>
        <v>15693.32</v>
      </c>
      <c r="E133" s="39" t="str">
        <f t="shared" si="2"/>
        <v/>
      </c>
      <c r="F133" s="20" t="str">
        <f>IFERROR(INDEX(Sheet1!$A:$N,MATCH($B133,Sheet1!$N:$N,0),4),"")</f>
        <v/>
      </c>
      <c r="G133" s="20"/>
      <c r="H133" s="20" t="str">
        <f>IFERROR(SUBSTITUTE(INDEX(Sheet1!$A:$N,MATCH($B133,Sheet1!$N:$N,0),1),"xlsx","pdf"),"")</f>
        <v/>
      </c>
    </row>
    <row r="134" spans="1:8" s="5" customFormat="1" ht="24.95" customHeight="1" x14ac:dyDescent="0.25">
      <c r="A134" s="29">
        <v>44547</v>
      </c>
      <c r="B134" s="6" t="s">
        <v>167</v>
      </c>
      <c r="C134" s="36">
        <v>-755.88</v>
      </c>
      <c r="D134" s="28">
        <f t="shared" si="3"/>
        <v>14937.44</v>
      </c>
      <c r="E134" s="39" t="str">
        <f t="shared" si="2"/>
        <v/>
      </c>
      <c r="F134" s="20" t="str">
        <f>IFERROR(INDEX(Sheet1!$A:$N,MATCH($B134,Sheet1!$N:$N,0),4),"")</f>
        <v/>
      </c>
      <c r="G134" s="20"/>
      <c r="H134" s="20" t="str">
        <f>IFERROR(SUBSTITUTE(INDEX(Sheet1!$A:$N,MATCH($B134,Sheet1!$N:$N,0),1),"xlsx","pdf"),"")</f>
        <v/>
      </c>
    </row>
    <row r="135" spans="1:8" s="5" customFormat="1" ht="24.95" customHeight="1" x14ac:dyDescent="0.25">
      <c r="A135" s="7"/>
      <c r="C135" s="23"/>
      <c r="D135" s="27" t="s">
        <v>157</v>
      </c>
      <c r="E135" s="20"/>
    </row>
    <row r="136" spans="1:8" s="5" customFormat="1" ht="24.95" customHeight="1" x14ac:dyDescent="0.25">
      <c r="A136" s="7"/>
      <c r="C136" s="23"/>
      <c r="D136" s="27"/>
      <c r="E136" s="20"/>
    </row>
    <row r="137" spans="1:8" s="5" customFormat="1" ht="24.95" customHeight="1" x14ac:dyDescent="0.25">
      <c r="A137" s="7"/>
      <c r="C137" s="23"/>
      <c r="D137" s="27"/>
      <c r="E137" s="20"/>
    </row>
    <row r="138" spans="1:8" s="5" customFormat="1" x14ac:dyDescent="0.25">
      <c r="A138" s="7"/>
      <c r="C138" s="23"/>
      <c r="D138" s="27"/>
      <c r="E138" s="20"/>
    </row>
    <row r="139" spans="1:8" s="5" customFormat="1" x14ac:dyDescent="0.25">
      <c r="A139" s="7"/>
      <c r="C139" s="24"/>
      <c r="D139" s="27"/>
      <c r="E139" s="20"/>
    </row>
    <row r="140" spans="1:8" s="5" customFormat="1" x14ac:dyDescent="0.25">
      <c r="A140" s="7"/>
      <c r="C140" s="24"/>
      <c r="D140" s="27"/>
      <c r="E140" s="20"/>
    </row>
    <row r="141" spans="1:8" s="5" customFormat="1" x14ac:dyDescent="0.25">
      <c r="A141" s="7"/>
      <c r="C141" s="24"/>
      <c r="D141" s="27"/>
      <c r="E141" s="20"/>
    </row>
    <row r="142" spans="1:8" s="5" customFormat="1" x14ac:dyDescent="0.25">
      <c r="A142" s="7"/>
      <c r="C142" s="24"/>
      <c r="D142" s="27"/>
      <c r="E142" s="20"/>
    </row>
    <row r="143" spans="1:8" s="5" customFormat="1" x14ac:dyDescent="0.25">
      <c r="A143" s="7"/>
      <c r="C143" s="24"/>
      <c r="D143" s="27"/>
      <c r="E143" s="20"/>
    </row>
    <row r="144" spans="1:8" s="5" customFormat="1" x14ac:dyDescent="0.25">
      <c r="A144" s="7"/>
      <c r="C144" s="24"/>
      <c r="D144" s="27"/>
      <c r="E144" s="20"/>
    </row>
    <row r="145" spans="1:5" s="5" customFormat="1" x14ac:dyDescent="0.25">
      <c r="A145" s="7"/>
      <c r="D145" s="27"/>
      <c r="E145" s="20"/>
    </row>
    <row r="146" spans="1:5" s="5" customFormat="1" x14ac:dyDescent="0.25">
      <c r="A146" s="7"/>
      <c r="D146" s="27"/>
      <c r="E146" s="20"/>
    </row>
    <row r="147" spans="1:5" s="5" customFormat="1" x14ac:dyDescent="0.25">
      <c r="A147" s="7"/>
      <c r="D147" s="27"/>
      <c r="E147" s="20"/>
    </row>
    <row r="148" spans="1:5" s="5" customFormat="1" x14ac:dyDescent="0.25">
      <c r="A148" s="7"/>
      <c r="D148" s="27"/>
      <c r="E148" s="20"/>
    </row>
    <row r="149" spans="1:5" s="5" customFormat="1" x14ac:dyDescent="0.25">
      <c r="A149" s="7"/>
      <c r="D149" s="27"/>
      <c r="E149" s="20"/>
    </row>
    <row r="150" spans="1:5" s="5" customFormat="1" x14ac:dyDescent="0.25">
      <c r="A150" s="7"/>
      <c r="D150" s="27"/>
      <c r="E150" s="20"/>
    </row>
    <row r="151" spans="1:5" s="5" customFormat="1" x14ac:dyDescent="0.25">
      <c r="A151" s="7"/>
      <c r="D151" s="27"/>
      <c r="E151" s="20"/>
    </row>
    <row r="152" spans="1:5" s="5" customFormat="1" x14ac:dyDescent="0.25">
      <c r="A152" s="7"/>
      <c r="D152" s="27"/>
      <c r="E152" s="20"/>
    </row>
    <row r="153" spans="1:5" s="5" customFormat="1" x14ac:dyDescent="0.25">
      <c r="A153" s="7"/>
      <c r="D153" s="27"/>
      <c r="E153" s="20"/>
    </row>
    <row r="154" spans="1:5" s="5" customFormat="1" x14ac:dyDescent="0.25">
      <c r="A154" s="7"/>
      <c r="D154" s="27"/>
      <c r="E154" s="20"/>
    </row>
    <row r="155" spans="1:5" s="5" customFormat="1" x14ac:dyDescent="0.25">
      <c r="A155" s="7"/>
      <c r="D155" s="27"/>
      <c r="E155" s="20"/>
    </row>
    <row r="156" spans="1:5" s="5" customFormat="1" x14ac:dyDescent="0.25">
      <c r="A156" s="7"/>
      <c r="D156" s="27"/>
      <c r="E156" s="20"/>
    </row>
    <row r="157" spans="1:5" s="5" customFormat="1" x14ac:dyDescent="0.25">
      <c r="A157" s="7"/>
      <c r="D157" s="27"/>
      <c r="E157" s="20"/>
    </row>
    <row r="158" spans="1:5" s="5" customFormat="1" x14ac:dyDescent="0.25">
      <c r="A158" s="7"/>
      <c r="D158" s="27"/>
      <c r="E158" s="20"/>
    </row>
    <row r="159" spans="1:5" s="5" customFormat="1" x14ac:dyDescent="0.25">
      <c r="A159" s="7"/>
      <c r="D159" s="27"/>
      <c r="E159" s="20"/>
    </row>
    <row r="160" spans="1:5" s="5" customFormat="1" x14ac:dyDescent="0.25">
      <c r="A160" s="7"/>
      <c r="D160" s="27"/>
      <c r="E160" s="20"/>
    </row>
    <row r="161" spans="1:5" s="5" customFormat="1" x14ac:dyDescent="0.25">
      <c r="A161" s="7"/>
      <c r="D161" s="27"/>
      <c r="E161" s="20"/>
    </row>
    <row r="162" spans="1:5" s="5" customFormat="1" x14ac:dyDescent="0.25">
      <c r="A162" s="7"/>
      <c r="D162" s="27"/>
      <c r="E162" s="20"/>
    </row>
    <row r="163" spans="1:5" s="5" customFormat="1" x14ac:dyDescent="0.25">
      <c r="A163" s="7"/>
      <c r="D163" s="27"/>
      <c r="E163" s="20"/>
    </row>
    <row r="164" spans="1:5" s="5" customFormat="1" x14ac:dyDescent="0.25">
      <c r="A164" s="7"/>
      <c r="D164" s="27"/>
      <c r="E164" s="20"/>
    </row>
    <row r="165" spans="1:5" s="5" customFormat="1" x14ac:dyDescent="0.25">
      <c r="A165" s="7"/>
      <c r="D165" s="27"/>
      <c r="E165" s="20"/>
    </row>
    <row r="166" spans="1:5" s="5" customFormat="1" x14ac:dyDescent="0.25">
      <c r="A166" s="7"/>
      <c r="D166" s="27"/>
      <c r="E166" s="20"/>
    </row>
    <row r="167" spans="1:5" s="5" customFormat="1" x14ac:dyDescent="0.25">
      <c r="A167" s="7"/>
      <c r="D167" s="27"/>
      <c r="E167" s="20"/>
    </row>
    <row r="168" spans="1:5" s="5" customFormat="1" x14ac:dyDescent="0.25">
      <c r="A168" s="7"/>
      <c r="D168" s="27"/>
      <c r="E168" s="20"/>
    </row>
    <row r="169" spans="1:5" s="5" customFormat="1" x14ac:dyDescent="0.25">
      <c r="A169" s="7"/>
      <c r="D169" s="27"/>
      <c r="E169" s="20"/>
    </row>
    <row r="170" spans="1:5" s="5" customFormat="1" x14ac:dyDescent="0.25">
      <c r="A170" s="7"/>
      <c r="D170" s="27"/>
      <c r="E170" s="20"/>
    </row>
    <row r="171" spans="1:5" s="5" customFormat="1" x14ac:dyDescent="0.25">
      <c r="A171" s="7"/>
      <c r="D171" s="27"/>
      <c r="E171" s="20"/>
    </row>
    <row r="172" spans="1:5" s="5" customFormat="1" x14ac:dyDescent="0.25">
      <c r="A172" s="7"/>
      <c r="D172" s="27"/>
      <c r="E172" s="20"/>
    </row>
    <row r="173" spans="1:5" s="5" customFormat="1" x14ac:dyDescent="0.25">
      <c r="A173" s="7"/>
      <c r="D173" s="27"/>
      <c r="E173" s="20"/>
    </row>
    <row r="174" spans="1:5" s="5" customFormat="1" x14ac:dyDescent="0.25">
      <c r="A174" s="7"/>
      <c r="D174" s="27"/>
      <c r="E174" s="20"/>
    </row>
    <row r="175" spans="1:5" s="5" customFormat="1" x14ac:dyDescent="0.25">
      <c r="A175" s="7"/>
      <c r="D175" s="27"/>
      <c r="E175" s="20"/>
    </row>
    <row r="176" spans="1:5" s="5" customFormat="1" x14ac:dyDescent="0.25">
      <c r="A176" s="7"/>
      <c r="D176" s="27"/>
      <c r="E176" s="20"/>
    </row>
    <row r="177" spans="1:8" s="5" customFormat="1" x14ac:dyDescent="0.25">
      <c r="A177" s="7"/>
      <c r="D177" s="27"/>
      <c r="E177" s="20"/>
    </row>
    <row r="178" spans="1:8" s="5" customFormat="1" x14ac:dyDescent="0.25">
      <c r="A178" s="7"/>
      <c r="D178" s="27"/>
      <c r="E178" s="20"/>
    </row>
    <row r="179" spans="1:8" s="5" customFormat="1" x14ac:dyDescent="0.25">
      <c r="A179" s="7"/>
      <c r="D179" s="27"/>
      <c r="E179" s="20"/>
    </row>
    <row r="180" spans="1:8" s="5" customFormat="1" x14ac:dyDescent="0.25">
      <c r="A180" s="7"/>
      <c r="D180" s="27"/>
      <c r="E180" s="20"/>
    </row>
    <row r="181" spans="1:8" s="5" customFormat="1" x14ac:dyDescent="0.25">
      <c r="A181" s="7"/>
      <c r="D181" s="27"/>
      <c r="E181" s="20"/>
    </row>
    <row r="182" spans="1:8" s="5" customFormat="1" x14ac:dyDescent="0.25">
      <c r="A182" s="7"/>
      <c r="D182" s="27"/>
      <c r="E182" s="20"/>
      <c r="H182" s="7"/>
    </row>
    <row r="183" spans="1:8" s="5" customFormat="1" x14ac:dyDescent="0.25">
      <c r="A183" s="7"/>
      <c r="D183" s="27"/>
      <c r="E183" s="20"/>
      <c r="H183" s="7"/>
    </row>
    <row r="184" spans="1:8" s="5" customFormat="1" x14ac:dyDescent="0.25">
      <c r="A184" s="7"/>
      <c r="D184" s="27"/>
      <c r="E184" s="20"/>
      <c r="H184" s="7"/>
    </row>
    <row r="185" spans="1:8" s="5" customFormat="1" x14ac:dyDescent="0.25">
      <c r="A185" s="7"/>
      <c r="D185" s="27"/>
      <c r="E185" s="20"/>
      <c r="H185" s="7"/>
    </row>
    <row r="186" spans="1:8" s="5" customFormat="1" x14ac:dyDescent="0.25">
      <c r="A186" s="7"/>
      <c r="D186" s="27"/>
      <c r="E186" s="20"/>
      <c r="H186" s="7"/>
    </row>
    <row r="187" spans="1:8" s="5" customFormat="1" x14ac:dyDescent="0.25">
      <c r="A187" s="7"/>
      <c r="D187" s="27"/>
      <c r="E187" s="20"/>
      <c r="H187" s="7"/>
    </row>
    <row r="188" spans="1:8" s="5" customFormat="1" x14ac:dyDescent="0.25">
      <c r="A188" s="7"/>
      <c r="D188" s="27"/>
      <c r="E188" s="20"/>
      <c r="H188" s="7"/>
    </row>
    <row r="189" spans="1:8" s="5" customFormat="1" x14ac:dyDescent="0.25">
      <c r="A189" s="7"/>
      <c r="D189" s="27"/>
      <c r="E189" s="20"/>
      <c r="H189" s="7"/>
    </row>
    <row r="190" spans="1:8" s="5" customFormat="1" x14ac:dyDescent="0.25">
      <c r="A190" s="7"/>
      <c r="D190" s="27"/>
      <c r="E190" s="20"/>
      <c r="H190" s="7"/>
    </row>
    <row r="191" spans="1:8" s="5" customFormat="1" x14ac:dyDescent="0.25">
      <c r="A191" s="7"/>
      <c r="D191" s="27"/>
      <c r="E191" s="20"/>
      <c r="H191" s="7"/>
    </row>
  </sheetData>
  <autoFilter ref="A8:H181" xr:uid="{00000000-0001-0000-0000-000000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CAC1-F5F3-48FE-BBF2-6E1B0DAEDC8E}">
  <dimension ref="A1:O49"/>
  <sheetViews>
    <sheetView topLeftCell="A22" workbookViewId="0">
      <selection activeCell="N41" sqref="N41"/>
    </sheetView>
  </sheetViews>
  <sheetFormatPr defaultRowHeight="15" x14ac:dyDescent="0.25"/>
  <sheetData>
    <row r="1" spans="1:15" x14ac:dyDescent="0.25">
      <c r="A1" t="s">
        <v>170</v>
      </c>
    </row>
    <row r="2" spans="1:15" x14ac:dyDescent="0.25">
      <c r="A2" t="s">
        <v>339</v>
      </c>
      <c r="B2" t="s">
        <v>171</v>
      </c>
      <c r="C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6</v>
      </c>
      <c r="N2" t="s">
        <v>0</v>
      </c>
      <c r="O2" t="s">
        <v>324</v>
      </c>
    </row>
    <row r="3" spans="1:15" x14ac:dyDescent="0.25">
      <c r="A3" t="s">
        <v>180</v>
      </c>
    </row>
    <row r="4" spans="1:15" x14ac:dyDescent="0.25">
      <c r="A4" t="s">
        <v>181</v>
      </c>
      <c r="B4" t="s">
        <v>182</v>
      </c>
      <c r="C4">
        <v>1938.87</v>
      </c>
      <c r="D4" t="s">
        <v>183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L4" t="e">
        <v>#N/A</v>
      </c>
      <c r="M4" t="e">
        <v>#N/A</v>
      </c>
      <c r="N4" t="e">
        <v>#N/A</v>
      </c>
      <c r="O4">
        <v>7</v>
      </c>
    </row>
    <row r="5" spans="1:15" x14ac:dyDescent="0.25">
      <c r="A5" t="s">
        <v>325</v>
      </c>
      <c r="B5" t="s">
        <v>326</v>
      </c>
      <c r="C5">
        <v>52.99</v>
      </c>
      <c r="D5" t="s">
        <v>212</v>
      </c>
      <c r="E5">
        <v>22</v>
      </c>
      <c r="F5" t="s">
        <v>183</v>
      </c>
      <c r="G5">
        <v>0</v>
      </c>
      <c r="H5">
        <v>0</v>
      </c>
      <c r="I5" t="s">
        <v>213</v>
      </c>
      <c r="J5" t="s">
        <v>327</v>
      </c>
      <c r="K5" t="s">
        <v>328</v>
      </c>
      <c r="L5" t="s">
        <v>222</v>
      </c>
      <c r="M5">
        <v>44216</v>
      </c>
      <c r="N5" t="s">
        <v>14</v>
      </c>
      <c r="O5">
        <v>7</v>
      </c>
    </row>
    <row r="6" spans="1:15" x14ac:dyDescent="0.25">
      <c r="A6" t="s">
        <v>325</v>
      </c>
      <c r="B6" t="s">
        <v>329</v>
      </c>
      <c r="C6">
        <v>52.99</v>
      </c>
      <c r="D6" t="s">
        <v>212</v>
      </c>
      <c r="E6">
        <v>44</v>
      </c>
      <c r="F6" t="s">
        <v>183</v>
      </c>
      <c r="G6">
        <v>0</v>
      </c>
      <c r="H6">
        <v>0</v>
      </c>
      <c r="I6" t="s">
        <v>213</v>
      </c>
      <c r="J6" t="s">
        <v>330</v>
      </c>
      <c r="K6" t="s">
        <v>331</v>
      </c>
      <c r="L6" t="s">
        <v>222</v>
      </c>
      <c r="M6">
        <v>44249</v>
      </c>
      <c r="N6" t="s">
        <v>38</v>
      </c>
      <c r="O6">
        <v>8</v>
      </c>
    </row>
    <row r="7" spans="1:15" x14ac:dyDescent="0.25">
      <c r="A7" t="s">
        <v>325</v>
      </c>
      <c r="B7" t="s">
        <v>332</v>
      </c>
      <c r="C7">
        <v>52.99</v>
      </c>
      <c r="D7" t="s">
        <v>212</v>
      </c>
      <c r="E7">
        <v>51</v>
      </c>
      <c r="F7" t="s">
        <v>183</v>
      </c>
      <c r="G7">
        <v>0</v>
      </c>
      <c r="H7">
        <v>0</v>
      </c>
      <c r="I7" t="s">
        <v>213</v>
      </c>
      <c r="J7" t="s">
        <v>333</v>
      </c>
      <c r="K7" t="s">
        <v>334</v>
      </c>
      <c r="L7" t="s">
        <v>222</v>
      </c>
      <c r="M7">
        <v>44277</v>
      </c>
      <c r="N7" t="s">
        <v>47</v>
      </c>
      <c r="O7">
        <v>9</v>
      </c>
    </row>
    <row r="8" spans="1:15" x14ac:dyDescent="0.25">
      <c r="A8" t="s">
        <v>325</v>
      </c>
      <c r="B8" t="s">
        <v>335</v>
      </c>
      <c r="C8">
        <v>25</v>
      </c>
      <c r="D8" t="s">
        <v>212</v>
      </c>
      <c r="E8">
        <v>60</v>
      </c>
      <c r="F8" t="s">
        <v>183</v>
      </c>
      <c r="G8">
        <v>0</v>
      </c>
      <c r="H8">
        <v>0</v>
      </c>
      <c r="I8" t="s">
        <v>213</v>
      </c>
      <c r="J8" t="s">
        <v>336</v>
      </c>
      <c r="K8" t="s">
        <v>337</v>
      </c>
      <c r="L8" t="s">
        <v>338</v>
      </c>
      <c r="M8">
        <v>44288</v>
      </c>
      <c r="N8" t="s">
        <v>57</v>
      </c>
      <c r="O8">
        <v>10</v>
      </c>
    </row>
    <row r="9" spans="1:15" x14ac:dyDescent="0.25">
      <c r="A9" t="s">
        <v>325</v>
      </c>
      <c r="B9" t="s">
        <v>340</v>
      </c>
      <c r="C9">
        <v>1</v>
      </c>
      <c r="D9" t="s">
        <v>212</v>
      </c>
      <c r="E9">
        <v>61</v>
      </c>
      <c r="F9" t="s">
        <v>183</v>
      </c>
      <c r="G9">
        <v>0</v>
      </c>
      <c r="H9">
        <v>0</v>
      </c>
      <c r="I9" t="s">
        <v>213</v>
      </c>
      <c r="J9" t="s">
        <v>341</v>
      </c>
      <c r="K9" t="s">
        <v>342</v>
      </c>
      <c r="L9" t="s">
        <v>338</v>
      </c>
      <c r="M9">
        <v>44288</v>
      </c>
      <c r="N9" t="s">
        <v>58</v>
      </c>
      <c r="O9">
        <v>11</v>
      </c>
    </row>
    <row r="10" spans="1:15" x14ac:dyDescent="0.25">
      <c r="A10" t="s">
        <v>210</v>
      </c>
      <c r="B10" t="s">
        <v>211</v>
      </c>
      <c r="C10">
        <v>106</v>
      </c>
      <c r="D10" t="s">
        <v>212</v>
      </c>
      <c r="E10">
        <v>16</v>
      </c>
      <c r="F10" t="s">
        <v>183</v>
      </c>
      <c r="G10">
        <v>0</v>
      </c>
      <c r="H10">
        <v>0</v>
      </c>
      <c r="I10" t="s">
        <v>213</v>
      </c>
      <c r="J10" t="s">
        <v>214</v>
      </c>
      <c r="K10" t="s">
        <v>215</v>
      </c>
      <c r="L10" t="s">
        <v>216</v>
      </c>
      <c r="M10">
        <v>44195</v>
      </c>
      <c r="N10" t="s">
        <v>217</v>
      </c>
      <c r="O10">
        <v>7</v>
      </c>
    </row>
    <row r="11" spans="1:15" x14ac:dyDescent="0.25">
      <c r="A11" t="s">
        <v>218</v>
      </c>
      <c r="B11" t="s">
        <v>219</v>
      </c>
      <c r="C11">
        <v>52.99</v>
      </c>
      <c r="D11" t="s">
        <v>212</v>
      </c>
      <c r="E11">
        <v>64</v>
      </c>
      <c r="F11" t="s">
        <v>183</v>
      </c>
      <c r="G11">
        <v>7</v>
      </c>
      <c r="H11">
        <v>0</v>
      </c>
      <c r="I11" t="s">
        <v>213</v>
      </c>
      <c r="J11" t="s">
        <v>220</v>
      </c>
      <c r="K11" t="s">
        <v>221</v>
      </c>
      <c r="L11" t="s">
        <v>222</v>
      </c>
      <c r="M11">
        <v>44306</v>
      </c>
      <c r="N11" t="s">
        <v>64</v>
      </c>
      <c r="O11">
        <v>7</v>
      </c>
    </row>
    <row r="12" spans="1:15" x14ac:dyDescent="0.25">
      <c r="A12" t="s">
        <v>218</v>
      </c>
      <c r="B12" t="s">
        <v>223</v>
      </c>
      <c r="C12">
        <v>52.99</v>
      </c>
      <c r="D12" t="s">
        <v>212</v>
      </c>
      <c r="E12">
        <v>69</v>
      </c>
      <c r="F12" t="s">
        <v>183</v>
      </c>
      <c r="G12">
        <v>6</v>
      </c>
      <c r="H12">
        <v>0</v>
      </c>
      <c r="I12" t="s">
        <v>213</v>
      </c>
      <c r="J12" t="s">
        <v>224</v>
      </c>
      <c r="K12" t="s">
        <v>225</v>
      </c>
      <c r="L12" t="s">
        <v>222</v>
      </c>
      <c r="M12">
        <v>44336</v>
      </c>
      <c r="N12" t="s">
        <v>71</v>
      </c>
      <c r="O12">
        <v>8</v>
      </c>
    </row>
    <row r="13" spans="1:15" x14ac:dyDescent="0.25">
      <c r="A13" t="s">
        <v>226</v>
      </c>
      <c r="B13" t="s">
        <v>182</v>
      </c>
      <c r="C13">
        <v>5692.3</v>
      </c>
      <c r="D13" t="s">
        <v>212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>
        <v>7</v>
      </c>
    </row>
    <row r="14" spans="1:15" x14ac:dyDescent="0.25">
      <c r="A14" t="s">
        <v>227</v>
      </c>
      <c r="B14" t="s">
        <v>182</v>
      </c>
      <c r="C14">
        <v>1692.3</v>
      </c>
      <c r="D14" t="s">
        <v>183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  <c r="L14" t="e">
        <v>#N/A</v>
      </c>
      <c r="M14" t="e">
        <v>#N/A</v>
      </c>
      <c r="N14" t="e">
        <v>#N/A</v>
      </c>
      <c r="O14">
        <v>7</v>
      </c>
    </row>
    <row r="15" spans="1:15" x14ac:dyDescent="0.25">
      <c r="A15" t="s">
        <v>246</v>
      </c>
      <c r="B15" t="s">
        <v>247</v>
      </c>
      <c r="C15">
        <v>10.55</v>
      </c>
      <c r="D15" t="s">
        <v>185</v>
      </c>
      <c r="E15">
        <v>63</v>
      </c>
      <c r="F15" t="s">
        <v>183</v>
      </c>
      <c r="G15">
        <v>0</v>
      </c>
      <c r="H15">
        <v>0</v>
      </c>
      <c r="I15" t="s">
        <v>185</v>
      </c>
      <c r="J15" t="s">
        <v>248</v>
      </c>
      <c r="K15" t="s">
        <v>249</v>
      </c>
      <c r="L15" t="s">
        <v>188</v>
      </c>
      <c r="M15">
        <v>44305</v>
      </c>
      <c r="N15" t="s">
        <v>62</v>
      </c>
      <c r="O15">
        <v>7</v>
      </c>
    </row>
    <row r="16" spans="1:15" x14ac:dyDescent="0.25">
      <c r="A16" t="s">
        <v>246</v>
      </c>
      <c r="B16" t="s">
        <v>250</v>
      </c>
      <c r="C16">
        <v>25</v>
      </c>
      <c r="D16" t="s">
        <v>185</v>
      </c>
      <c r="E16">
        <v>65</v>
      </c>
      <c r="F16" t="s">
        <v>183</v>
      </c>
      <c r="G16">
        <v>0</v>
      </c>
      <c r="H16">
        <v>0</v>
      </c>
      <c r="I16" t="s">
        <v>185</v>
      </c>
      <c r="J16" t="s">
        <v>251</v>
      </c>
      <c r="K16" t="s">
        <v>252</v>
      </c>
      <c r="L16" t="s">
        <v>192</v>
      </c>
      <c r="M16">
        <v>44316</v>
      </c>
      <c r="N16" t="s">
        <v>66</v>
      </c>
      <c r="O16">
        <v>8</v>
      </c>
    </row>
    <row r="17" spans="1:15" x14ac:dyDescent="0.25">
      <c r="A17" t="s">
        <v>246</v>
      </c>
      <c r="B17" t="s">
        <v>253</v>
      </c>
      <c r="C17">
        <v>10.55</v>
      </c>
      <c r="D17" t="s">
        <v>185</v>
      </c>
      <c r="E17">
        <v>68</v>
      </c>
      <c r="F17" t="s">
        <v>183</v>
      </c>
      <c r="G17">
        <v>0</v>
      </c>
      <c r="H17">
        <v>0</v>
      </c>
      <c r="I17" t="s">
        <v>185</v>
      </c>
      <c r="J17" t="s">
        <v>254</v>
      </c>
      <c r="K17" t="s">
        <v>255</v>
      </c>
      <c r="L17" t="s">
        <v>188</v>
      </c>
      <c r="M17">
        <v>44335</v>
      </c>
      <c r="N17" t="s">
        <v>69</v>
      </c>
      <c r="O17">
        <v>9</v>
      </c>
    </row>
    <row r="18" spans="1:15" x14ac:dyDescent="0.25">
      <c r="A18" t="s">
        <v>246</v>
      </c>
      <c r="B18" t="s">
        <v>256</v>
      </c>
      <c r="C18">
        <v>112</v>
      </c>
      <c r="D18" t="s">
        <v>185</v>
      </c>
      <c r="E18">
        <v>81</v>
      </c>
      <c r="F18" t="s">
        <v>183</v>
      </c>
      <c r="G18">
        <v>0</v>
      </c>
      <c r="H18">
        <v>0</v>
      </c>
      <c r="I18" t="s">
        <v>185</v>
      </c>
      <c r="J18" t="s">
        <v>257</v>
      </c>
      <c r="K18" t="s">
        <v>258</v>
      </c>
      <c r="L18" t="s">
        <v>259</v>
      </c>
      <c r="M18">
        <v>44365</v>
      </c>
      <c r="N18" t="s">
        <v>84</v>
      </c>
      <c r="O18">
        <v>10</v>
      </c>
    </row>
    <row r="19" spans="1:15" x14ac:dyDescent="0.25">
      <c r="A19" t="s">
        <v>246</v>
      </c>
      <c r="B19" t="s">
        <v>260</v>
      </c>
      <c r="C19">
        <v>10.55</v>
      </c>
      <c r="D19" t="s">
        <v>185</v>
      </c>
      <c r="E19">
        <v>83</v>
      </c>
      <c r="F19" t="s">
        <v>183</v>
      </c>
      <c r="G19">
        <v>0</v>
      </c>
      <c r="H19">
        <v>0</v>
      </c>
      <c r="I19" t="s">
        <v>185</v>
      </c>
      <c r="J19" t="s">
        <v>261</v>
      </c>
      <c r="K19" t="s">
        <v>262</v>
      </c>
      <c r="L19" t="s">
        <v>188</v>
      </c>
      <c r="M19">
        <v>44368</v>
      </c>
      <c r="N19" t="s">
        <v>87</v>
      </c>
      <c r="O19">
        <v>11</v>
      </c>
    </row>
    <row r="20" spans="1:15" x14ac:dyDescent="0.25">
      <c r="A20" t="s">
        <v>246</v>
      </c>
      <c r="B20" t="s">
        <v>263</v>
      </c>
      <c r="C20">
        <v>156.72</v>
      </c>
      <c r="D20" t="s">
        <v>185</v>
      </c>
      <c r="E20">
        <v>84</v>
      </c>
      <c r="F20" t="s">
        <v>183</v>
      </c>
      <c r="G20">
        <v>0</v>
      </c>
      <c r="H20">
        <v>0</v>
      </c>
      <c r="I20" t="s">
        <v>185</v>
      </c>
      <c r="J20" t="s">
        <v>264</v>
      </c>
      <c r="K20" t="s">
        <v>265</v>
      </c>
      <c r="L20" t="s">
        <v>266</v>
      </c>
      <c r="M20">
        <v>44368</v>
      </c>
      <c r="N20" t="s">
        <v>88</v>
      </c>
      <c r="O20">
        <v>12</v>
      </c>
    </row>
    <row r="21" spans="1:15" x14ac:dyDescent="0.25">
      <c r="A21" t="s">
        <v>246</v>
      </c>
      <c r="B21" t="s">
        <v>267</v>
      </c>
      <c r="C21">
        <v>125</v>
      </c>
      <c r="D21" t="s">
        <v>185</v>
      </c>
      <c r="E21">
        <v>95</v>
      </c>
      <c r="F21" t="s">
        <v>183</v>
      </c>
      <c r="G21">
        <v>0</v>
      </c>
      <c r="H21">
        <v>0</v>
      </c>
      <c r="I21" t="s">
        <v>185</v>
      </c>
      <c r="J21" t="s">
        <v>268</v>
      </c>
      <c r="K21" t="s">
        <v>269</v>
      </c>
      <c r="L21" t="s">
        <v>270</v>
      </c>
      <c r="M21">
        <v>44393</v>
      </c>
      <c r="N21" t="s">
        <v>99</v>
      </c>
      <c r="O21">
        <v>13</v>
      </c>
    </row>
    <row r="22" spans="1:15" x14ac:dyDescent="0.25">
      <c r="A22" t="s">
        <v>246</v>
      </c>
      <c r="B22" t="s">
        <v>271</v>
      </c>
      <c r="C22">
        <v>10.55</v>
      </c>
      <c r="D22" t="s">
        <v>185</v>
      </c>
      <c r="E22">
        <v>96</v>
      </c>
      <c r="F22" t="s">
        <v>183</v>
      </c>
      <c r="G22">
        <v>0</v>
      </c>
      <c r="H22">
        <v>0</v>
      </c>
      <c r="I22" t="s">
        <v>185</v>
      </c>
      <c r="J22" t="s">
        <v>261</v>
      </c>
      <c r="K22" t="s">
        <v>272</v>
      </c>
      <c r="L22" t="s">
        <v>188</v>
      </c>
      <c r="M22">
        <v>44396</v>
      </c>
      <c r="N22" t="s">
        <v>101</v>
      </c>
      <c r="O22">
        <v>14</v>
      </c>
    </row>
    <row r="23" spans="1:15" x14ac:dyDescent="0.25">
      <c r="A23" t="s">
        <v>246</v>
      </c>
      <c r="B23" t="s">
        <v>273</v>
      </c>
      <c r="C23">
        <v>125</v>
      </c>
      <c r="D23" t="s">
        <v>185</v>
      </c>
      <c r="E23">
        <v>102</v>
      </c>
      <c r="F23" t="s">
        <v>183</v>
      </c>
      <c r="G23">
        <v>0</v>
      </c>
      <c r="H23">
        <v>0</v>
      </c>
      <c r="I23" t="s">
        <v>274</v>
      </c>
      <c r="J23" t="s">
        <v>275</v>
      </c>
      <c r="K23" t="s">
        <v>276</v>
      </c>
      <c r="L23" t="s">
        <v>270</v>
      </c>
      <c r="M23">
        <v>44424</v>
      </c>
      <c r="N23" t="s">
        <v>110</v>
      </c>
      <c r="O23">
        <v>15</v>
      </c>
    </row>
    <row r="24" spans="1:15" x14ac:dyDescent="0.25">
      <c r="A24" t="s">
        <v>246</v>
      </c>
      <c r="B24" t="s">
        <v>277</v>
      </c>
      <c r="C24">
        <v>10.55</v>
      </c>
      <c r="D24" t="s">
        <v>185</v>
      </c>
      <c r="E24">
        <v>103</v>
      </c>
      <c r="F24" t="s">
        <v>183</v>
      </c>
      <c r="G24">
        <v>0</v>
      </c>
      <c r="H24">
        <v>0</v>
      </c>
      <c r="I24" t="s">
        <v>185</v>
      </c>
      <c r="J24" t="s">
        <v>278</v>
      </c>
      <c r="K24" t="s">
        <v>279</v>
      </c>
      <c r="L24" t="s">
        <v>188</v>
      </c>
      <c r="M24">
        <v>44427</v>
      </c>
      <c r="N24" t="s">
        <v>112</v>
      </c>
      <c r="O24">
        <v>16</v>
      </c>
    </row>
    <row r="25" spans="1:15" x14ac:dyDescent="0.25">
      <c r="A25" t="s">
        <v>246</v>
      </c>
      <c r="B25" t="s">
        <v>280</v>
      </c>
      <c r="C25">
        <v>10.55</v>
      </c>
      <c r="D25" t="s">
        <v>185</v>
      </c>
      <c r="E25">
        <v>109</v>
      </c>
      <c r="F25" t="s">
        <v>183</v>
      </c>
      <c r="G25">
        <v>0</v>
      </c>
      <c r="H25">
        <v>0</v>
      </c>
      <c r="I25" t="s">
        <v>185</v>
      </c>
      <c r="J25" t="s">
        <v>281</v>
      </c>
      <c r="K25" t="s">
        <v>282</v>
      </c>
      <c r="L25" t="s">
        <v>188</v>
      </c>
      <c r="M25">
        <v>44459</v>
      </c>
      <c r="N25" t="s">
        <v>120</v>
      </c>
      <c r="O25">
        <v>17</v>
      </c>
    </row>
    <row r="26" spans="1:15" x14ac:dyDescent="0.25">
      <c r="A26" t="s">
        <v>246</v>
      </c>
      <c r="B26" t="s">
        <v>283</v>
      </c>
      <c r="C26">
        <v>144.33000000000001</v>
      </c>
      <c r="D26" t="s">
        <v>185</v>
      </c>
      <c r="E26">
        <v>113</v>
      </c>
      <c r="F26" t="s">
        <v>183</v>
      </c>
      <c r="G26">
        <v>0</v>
      </c>
      <c r="H26">
        <v>0</v>
      </c>
      <c r="I26" t="s">
        <v>185</v>
      </c>
      <c r="J26" t="s">
        <v>284</v>
      </c>
      <c r="K26" t="s">
        <v>285</v>
      </c>
      <c r="L26" t="s">
        <v>286</v>
      </c>
      <c r="M26">
        <v>44469</v>
      </c>
      <c r="N26" t="s">
        <v>125</v>
      </c>
      <c r="O26">
        <v>18</v>
      </c>
    </row>
    <row r="27" spans="1:15" x14ac:dyDescent="0.25">
      <c r="A27" t="s">
        <v>246</v>
      </c>
      <c r="B27" t="s">
        <v>287</v>
      </c>
      <c r="C27">
        <v>395</v>
      </c>
      <c r="D27" t="s">
        <v>185</v>
      </c>
      <c r="E27">
        <v>114</v>
      </c>
      <c r="F27" t="s">
        <v>183</v>
      </c>
      <c r="G27">
        <v>0</v>
      </c>
      <c r="H27">
        <v>0</v>
      </c>
      <c r="I27" t="s">
        <v>185</v>
      </c>
      <c r="J27" t="s">
        <v>288</v>
      </c>
      <c r="K27" t="s">
        <v>289</v>
      </c>
      <c r="L27" t="s">
        <v>290</v>
      </c>
      <c r="M27">
        <v>44469</v>
      </c>
      <c r="N27" t="s">
        <v>291</v>
      </c>
      <c r="O27">
        <v>19</v>
      </c>
    </row>
    <row r="28" spans="1:15" x14ac:dyDescent="0.25">
      <c r="A28" t="s">
        <v>246</v>
      </c>
      <c r="B28" t="s">
        <v>292</v>
      </c>
      <c r="C28">
        <v>0</v>
      </c>
      <c r="D28" t="s">
        <v>185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  <c r="L28" t="e">
        <v>#N/A</v>
      </c>
      <c r="M28" t="e">
        <v>#N/A</v>
      </c>
      <c r="N28" t="e">
        <v>#N/A</v>
      </c>
      <c r="O28">
        <v>20</v>
      </c>
    </row>
    <row r="29" spans="1:15" x14ac:dyDescent="0.25">
      <c r="A29" t="s">
        <v>246</v>
      </c>
      <c r="B29" t="s">
        <v>293</v>
      </c>
      <c r="C29">
        <v>102</v>
      </c>
      <c r="D29" t="s">
        <v>185</v>
      </c>
      <c r="E29">
        <v>117</v>
      </c>
      <c r="F29" t="s">
        <v>183</v>
      </c>
      <c r="G29">
        <v>0</v>
      </c>
      <c r="H29">
        <v>0</v>
      </c>
      <c r="I29" t="s">
        <v>185</v>
      </c>
      <c r="J29" t="s">
        <v>294</v>
      </c>
      <c r="K29" t="s">
        <v>295</v>
      </c>
      <c r="L29" t="s">
        <v>296</v>
      </c>
      <c r="M29">
        <v>44487</v>
      </c>
      <c r="N29" t="s">
        <v>128</v>
      </c>
      <c r="O29">
        <v>21</v>
      </c>
    </row>
    <row r="30" spans="1:15" x14ac:dyDescent="0.25">
      <c r="A30" t="s">
        <v>246</v>
      </c>
      <c r="B30" t="s">
        <v>297</v>
      </c>
      <c r="C30">
        <v>125</v>
      </c>
      <c r="D30" t="s">
        <v>185</v>
      </c>
      <c r="E30">
        <v>118</v>
      </c>
      <c r="F30" t="s">
        <v>183</v>
      </c>
      <c r="G30">
        <v>0</v>
      </c>
      <c r="H30">
        <v>0</v>
      </c>
      <c r="I30" t="s">
        <v>185</v>
      </c>
      <c r="J30" t="s">
        <v>298</v>
      </c>
      <c r="K30" t="s">
        <v>299</v>
      </c>
      <c r="L30" t="s">
        <v>300</v>
      </c>
      <c r="M30">
        <v>44487</v>
      </c>
      <c r="N30" t="s">
        <v>129</v>
      </c>
      <c r="O30">
        <v>22</v>
      </c>
    </row>
    <row r="31" spans="1:15" x14ac:dyDescent="0.25">
      <c r="A31" t="s">
        <v>246</v>
      </c>
      <c r="B31" t="s">
        <v>301</v>
      </c>
      <c r="C31">
        <v>10.55</v>
      </c>
      <c r="D31" t="s">
        <v>185</v>
      </c>
      <c r="E31">
        <v>119</v>
      </c>
      <c r="F31" t="s">
        <v>183</v>
      </c>
      <c r="G31">
        <v>0</v>
      </c>
      <c r="H31">
        <v>0</v>
      </c>
      <c r="I31" t="s">
        <v>213</v>
      </c>
      <c r="J31" t="s">
        <v>302</v>
      </c>
      <c r="K31" t="s">
        <v>303</v>
      </c>
      <c r="L31" t="s">
        <v>188</v>
      </c>
      <c r="M31">
        <v>44488</v>
      </c>
      <c r="N31" t="s">
        <v>131</v>
      </c>
      <c r="O31">
        <v>23</v>
      </c>
    </row>
    <row r="32" spans="1:15" x14ac:dyDescent="0.25">
      <c r="A32" t="s">
        <v>246</v>
      </c>
      <c r="B32" t="s">
        <v>304</v>
      </c>
      <c r="C32">
        <v>120</v>
      </c>
      <c r="D32" t="s">
        <v>185</v>
      </c>
      <c r="E32">
        <v>122</v>
      </c>
      <c r="F32" t="s">
        <v>183</v>
      </c>
      <c r="G32">
        <v>0</v>
      </c>
      <c r="H32">
        <v>0</v>
      </c>
      <c r="I32" t="s">
        <v>185</v>
      </c>
      <c r="J32" t="s">
        <v>305</v>
      </c>
      <c r="K32" t="s">
        <v>306</v>
      </c>
      <c r="L32" t="s">
        <v>307</v>
      </c>
      <c r="M32">
        <v>44494</v>
      </c>
      <c r="N32" t="s">
        <v>308</v>
      </c>
      <c r="O32">
        <v>24</v>
      </c>
    </row>
    <row r="33" spans="1:15" x14ac:dyDescent="0.25">
      <c r="A33" t="s">
        <v>309</v>
      </c>
      <c r="B33" t="s">
        <v>228</v>
      </c>
      <c r="C33">
        <v>52.99</v>
      </c>
      <c r="D33" t="s">
        <v>212</v>
      </c>
      <c r="E33">
        <v>85</v>
      </c>
      <c r="F33" t="s">
        <v>183</v>
      </c>
      <c r="G33">
        <v>5</v>
      </c>
      <c r="H33">
        <v>0</v>
      </c>
      <c r="I33" t="s">
        <v>213</v>
      </c>
      <c r="J33" t="s">
        <v>229</v>
      </c>
      <c r="K33" t="s">
        <v>230</v>
      </c>
      <c r="L33" t="s">
        <v>222</v>
      </c>
      <c r="M33">
        <v>44368</v>
      </c>
      <c r="N33" t="s">
        <v>89</v>
      </c>
      <c r="O33">
        <v>7</v>
      </c>
    </row>
    <row r="34" spans="1:15" x14ac:dyDescent="0.25">
      <c r="A34" t="s">
        <v>309</v>
      </c>
      <c r="B34" t="s">
        <v>231</v>
      </c>
      <c r="C34">
        <v>52.99</v>
      </c>
      <c r="D34" t="s">
        <v>212</v>
      </c>
      <c r="E34">
        <v>97</v>
      </c>
      <c r="F34" t="s">
        <v>183</v>
      </c>
      <c r="G34">
        <v>4</v>
      </c>
      <c r="H34">
        <v>0</v>
      </c>
      <c r="I34" t="s">
        <v>213</v>
      </c>
      <c r="J34" t="s">
        <v>232</v>
      </c>
      <c r="K34" t="s">
        <v>233</v>
      </c>
      <c r="L34" t="s">
        <v>222</v>
      </c>
      <c r="M34">
        <v>44397</v>
      </c>
      <c r="N34" t="s">
        <v>103</v>
      </c>
      <c r="O34">
        <v>8</v>
      </c>
    </row>
    <row r="35" spans="1:15" x14ac:dyDescent="0.25">
      <c r="A35" t="s">
        <v>309</v>
      </c>
      <c r="B35" t="s">
        <v>234</v>
      </c>
      <c r="C35">
        <v>52.99</v>
      </c>
      <c r="D35" t="s">
        <v>212</v>
      </c>
      <c r="E35">
        <v>104</v>
      </c>
      <c r="F35" t="s">
        <v>183</v>
      </c>
      <c r="G35">
        <v>3</v>
      </c>
      <c r="H35">
        <v>0</v>
      </c>
      <c r="I35" t="s">
        <v>213</v>
      </c>
      <c r="J35" t="s">
        <v>235</v>
      </c>
      <c r="K35" t="s">
        <v>236</v>
      </c>
      <c r="L35" t="s">
        <v>222</v>
      </c>
      <c r="M35">
        <v>44428</v>
      </c>
      <c r="N35" t="s">
        <v>114</v>
      </c>
      <c r="O35">
        <v>9</v>
      </c>
    </row>
    <row r="36" spans="1:15" x14ac:dyDescent="0.25">
      <c r="A36" t="s">
        <v>309</v>
      </c>
      <c r="B36" t="s">
        <v>237</v>
      </c>
      <c r="C36">
        <v>125</v>
      </c>
      <c r="D36" t="s">
        <v>212</v>
      </c>
      <c r="E36">
        <v>108</v>
      </c>
      <c r="F36" t="s">
        <v>183</v>
      </c>
      <c r="G36">
        <v>0</v>
      </c>
      <c r="H36">
        <v>0</v>
      </c>
      <c r="I36" t="s">
        <v>213</v>
      </c>
      <c r="J36" t="s">
        <v>238</v>
      </c>
      <c r="K36" t="s">
        <v>239</v>
      </c>
      <c r="L36">
        <v>0</v>
      </c>
      <c r="M36">
        <v>44455</v>
      </c>
      <c r="N36" t="s">
        <v>118</v>
      </c>
      <c r="O36">
        <v>10</v>
      </c>
    </row>
    <row r="37" spans="1:15" x14ac:dyDescent="0.25">
      <c r="A37" t="s">
        <v>309</v>
      </c>
      <c r="B37" t="s">
        <v>240</v>
      </c>
      <c r="C37">
        <v>52.99</v>
      </c>
      <c r="D37" t="s">
        <v>212</v>
      </c>
      <c r="E37">
        <v>110</v>
      </c>
      <c r="F37" t="s">
        <v>183</v>
      </c>
      <c r="G37">
        <v>2</v>
      </c>
      <c r="H37">
        <v>0</v>
      </c>
      <c r="I37" t="s">
        <v>213</v>
      </c>
      <c r="J37" t="s">
        <v>241</v>
      </c>
      <c r="K37" t="s">
        <v>242</v>
      </c>
      <c r="L37" t="s">
        <v>222</v>
      </c>
      <c r="M37">
        <v>44459</v>
      </c>
      <c r="N37" t="s">
        <v>121</v>
      </c>
      <c r="O37">
        <v>11</v>
      </c>
    </row>
    <row r="38" spans="1:15" x14ac:dyDescent="0.25">
      <c r="A38" t="s">
        <v>309</v>
      </c>
      <c r="B38" t="s">
        <v>243</v>
      </c>
      <c r="C38">
        <v>52.99</v>
      </c>
      <c r="D38" t="s">
        <v>212</v>
      </c>
      <c r="E38">
        <v>120</v>
      </c>
      <c r="F38" t="s">
        <v>183</v>
      </c>
      <c r="G38">
        <v>1</v>
      </c>
      <c r="H38">
        <v>0</v>
      </c>
      <c r="I38" t="s">
        <v>213</v>
      </c>
      <c r="J38" t="s">
        <v>244</v>
      </c>
      <c r="K38" t="s">
        <v>245</v>
      </c>
      <c r="L38" t="s">
        <v>222</v>
      </c>
      <c r="M38">
        <v>44489</v>
      </c>
      <c r="N38" t="s">
        <v>133</v>
      </c>
      <c r="O38">
        <v>12</v>
      </c>
    </row>
    <row r="39" spans="1:15" x14ac:dyDescent="0.25">
      <c r="A39" t="s">
        <v>310</v>
      </c>
      <c r="B39" t="s">
        <v>311</v>
      </c>
      <c r="C39">
        <v>125</v>
      </c>
      <c r="D39" t="s">
        <v>185</v>
      </c>
      <c r="E39">
        <v>130</v>
      </c>
      <c r="F39" t="s">
        <v>183</v>
      </c>
      <c r="G39">
        <v>0</v>
      </c>
      <c r="H39">
        <v>0</v>
      </c>
      <c r="I39" t="s">
        <v>185</v>
      </c>
      <c r="J39" t="s">
        <v>312</v>
      </c>
      <c r="K39" t="s">
        <v>313</v>
      </c>
      <c r="L39" t="s">
        <v>300</v>
      </c>
      <c r="M39">
        <v>44516</v>
      </c>
      <c r="N39" t="s">
        <v>142</v>
      </c>
      <c r="O39">
        <v>7</v>
      </c>
    </row>
    <row r="40" spans="1:15" x14ac:dyDescent="0.25">
      <c r="A40" t="s">
        <v>310</v>
      </c>
      <c r="B40" t="s">
        <v>314</v>
      </c>
      <c r="C40">
        <v>9.49</v>
      </c>
      <c r="D40" t="s">
        <v>185</v>
      </c>
      <c r="E40">
        <v>131</v>
      </c>
      <c r="F40" t="s">
        <v>183</v>
      </c>
      <c r="G40">
        <v>0</v>
      </c>
      <c r="H40">
        <v>0</v>
      </c>
      <c r="I40" t="s">
        <v>185</v>
      </c>
      <c r="J40" t="s">
        <v>315</v>
      </c>
      <c r="K40" t="s">
        <v>316</v>
      </c>
      <c r="L40" t="s">
        <v>188</v>
      </c>
      <c r="M40">
        <v>44519</v>
      </c>
      <c r="N40" t="s">
        <v>144</v>
      </c>
      <c r="O40">
        <v>8</v>
      </c>
    </row>
    <row r="41" spans="1:15" x14ac:dyDescent="0.25">
      <c r="A41" t="s">
        <v>310</v>
      </c>
      <c r="B41" t="s">
        <v>317</v>
      </c>
      <c r="C41">
        <v>750</v>
      </c>
      <c r="D41" t="s">
        <v>185</v>
      </c>
      <c r="E41">
        <v>138</v>
      </c>
      <c r="F41" t="s">
        <v>183</v>
      </c>
      <c r="G41">
        <v>0</v>
      </c>
      <c r="H41">
        <v>0</v>
      </c>
      <c r="I41" t="s">
        <v>185</v>
      </c>
      <c r="J41">
        <v>0</v>
      </c>
      <c r="K41">
        <v>0</v>
      </c>
      <c r="L41" t="s">
        <v>318</v>
      </c>
      <c r="M41">
        <v>0</v>
      </c>
      <c r="N41" t="s">
        <v>344</v>
      </c>
      <c r="O41">
        <v>9</v>
      </c>
    </row>
    <row r="42" spans="1:15" x14ac:dyDescent="0.25">
      <c r="A42" t="s">
        <v>319</v>
      </c>
      <c r="B42" t="s">
        <v>320</v>
      </c>
      <c r="C42">
        <v>47.69</v>
      </c>
      <c r="D42" t="s">
        <v>212</v>
      </c>
      <c r="E42">
        <v>132</v>
      </c>
      <c r="F42" t="s">
        <v>183</v>
      </c>
      <c r="G42">
        <v>0</v>
      </c>
      <c r="H42">
        <v>0</v>
      </c>
      <c r="I42" t="s">
        <v>212</v>
      </c>
      <c r="J42" t="s">
        <v>321</v>
      </c>
      <c r="K42" t="s">
        <v>322</v>
      </c>
      <c r="L42" t="s">
        <v>222</v>
      </c>
      <c r="M42">
        <v>44522</v>
      </c>
      <c r="N42" t="s">
        <v>146</v>
      </c>
      <c r="O42">
        <v>7</v>
      </c>
    </row>
    <row r="43" spans="1:15" x14ac:dyDescent="0.25">
      <c r="A43" t="s">
        <v>343</v>
      </c>
      <c r="B43" t="s">
        <v>184</v>
      </c>
      <c r="C43">
        <v>9.99</v>
      </c>
      <c r="D43" t="s">
        <v>185</v>
      </c>
      <c r="E43">
        <v>21</v>
      </c>
      <c r="F43" t="s">
        <v>183</v>
      </c>
      <c r="G43">
        <v>0</v>
      </c>
      <c r="H43">
        <v>0</v>
      </c>
      <c r="I43" t="s">
        <v>185</v>
      </c>
      <c r="J43" t="s">
        <v>186</v>
      </c>
      <c r="K43" t="s">
        <v>187</v>
      </c>
      <c r="L43" t="s">
        <v>188</v>
      </c>
      <c r="M43">
        <v>44215</v>
      </c>
      <c r="N43" t="s">
        <v>12</v>
      </c>
      <c r="O43">
        <v>7</v>
      </c>
    </row>
    <row r="44" spans="1:15" x14ac:dyDescent="0.25">
      <c r="A44" t="s">
        <v>343</v>
      </c>
      <c r="B44" t="s">
        <v>189</v>
      </c>
      <c r="C44">
        <v>125</v>
      </c>
      <c r="D44" t="s">
        <v>185</v>
      </c>
      <c r="E44">
        <v>35</v>
      </c>
      <c r="F44" t="s">
        <v>183</v>
      </c>
      <c r="G44">
        <v>0</v>
      </c>
      <c r="H44">
        <v>0</v>
      </c>
      <c r="I44" t="s">
        <v>185</v>
      </c>
      <c r="J44" t="s">
        <v>190</v>
      </c>
      <c r="K44" t="s">
        <v>191</v>
      </c>
      <c r="L44" t="s">
        <v>192</v>
      </c>
      <c r="M44">
        <v>44224</v>
      </c>
      <c r="N44" t="s">
        <v>28</v>
      </c>
      <c r="O44">
        <v>8</v>
      </c>
    </row>
    <row r="45" spans="1:15" x14ac:dyDescent="0.25">
      <c r="A45" t="s">
        <v>343</v>
      </c>
      <c r="B45" t="s">
        <v>193</v>
      </c>
      <c r="C45">
        <v>600</v>
      </c>
      <c r="D45" t="s">
        <v>185</v>
      </c>
      <c r="E45">
        <v>42</v>
      </c>
      <c r="F45" t="s">
        <v>183</v>
      </c>
      <c r="G45">
        <v>0</v>
      </c>
      <c r="H45">
        <v>0</v>
      </c>
      <c r="I45" t="s">
        <v>185</v>
      </c>
      <c r="J45" t="s">
        <v>194</v>
      </c>
      <c r="K45" t="s">
        <v>195</v>
      </c>
      <c r="L45" t="s">
        <v>196</v>
      </c>
      <c r="M45">
        <v>44245</v>
      </c>
      <c r="N45" t="s">
        <v>197</v>
      </c>
      <c r="O45">
        <v>9</v>
      </c>
    </row>
    <row r="46" spans="1:15" x14ac:dyDescent="0.25">
      <c r="A46" t="s">
        <v>343</v>
      </c>
      <c r="B46" t="s">
        <v>198</v>
      </c>
      <c r="C46">
        <v>10.55</v>
      </c>
      <c r="D46" t="s">
        <v>185</v>
      </c>
      <c r="E46">
        <v>43</v>
      </c>
      <c r="F46" t="s">
        <v>183</v>
      </c>
      <c r="G46">
        <v>0</v>
      </c>
      <c r="H46">
        <v>0</v>
      </c>
      <c r="I46" t="s">
        <v>185</v>
      </c>
      <c r="J46" t="s">
        <v>199</v>
      </c>
      <c r="K46" t="s">
        <v>200</v>
      </c>
      <c r="L46" t="s">
        <v>188</v>
      </c>
      <c r="M46">
        <v>44246</v>
      </c>
      <c r="N46" t="s">
        <v>36</v>
      </c>
      <c r="O46">
        <v>10</v>
      </c>
    </row>
    <row r="47" spans="1:15" x14ac:dyDescent="0.25">
      <c r="A47" t="s">
        <v>343</v>
      </c>
      <c r="B47" t="s">
        <v>201</v>
      </c>
      <c r="C47">
        <v>125</v>
      </c>
      <c r="D47" t="s">
        <v>185</v>
      </c>
      <c r="E47">
        <v>45</v>
      </c>
      <c r="F47" t="s">
        <v>183</v>
      </c>
      <c r="G47">
        <v>0</v>
      </c>
      <c r="H47">
        <v>0</v>
      </c>
      <c r="I47" t="s">
        <v>185</v>
      </c>
      <c r="J47" t="s">
        <v>202</v>
      </c>
      <c r="K47" t="s">
        <v>203</v>
      </c>
      <c r="L47" t="s">
        <v>192</v>
      </c>
      <c r="M47">
        <v>44256</v>
      </c>
      <c r="N47" t="s">
        <v>39</v>
      </c>
      <c r="O47">
        <v>11</v>
      </c>
    </row>
    <row r="48" spans="1:15" x14ac:dyDescent="0.25">
      <c r="A48" t="s">
        <v>343</v>
      </c>
      <c r="B48" t="s">
        <v>204</v>
      </c>
      <c r="C48">
        <v>10.55</v>
      </c>
      <c r="D48" t="s">
        <v>185</v>
      </c>
      <c r="E48">
        <v>50</v>
      </c>
      <c r="F48" t="s">
        <v>183</v>
      </c>
      <c r="G48">
        <v>0</v>
      </c>
      <c r="H48">
        <v>0</v>
      </c>
      <c r="I48" t="s">
        <v>185</v>
      </c>
      <c r="J48" t="s">
        <v>205</v>
      </c>
      <c r="K48" t="s">
        <v>206</v>
      </c>
      <c r="L48" t="s">
        <v>188</v>
      </c>
      <c r="M48">
        <v>44274</v>
      </c>
      <c r="N48" t="s">
        <v>45</v>
      </c>
      <c r="O48">
        <v>12</v>
      </c>
    </row>
    <row r="49" spans="1:15" x14ac:dyDescent="0.25">
      <c r="A49" t="s">
        <v>343</v>
      </c>
      <c r="B49" t="s">
        <v>207</v>
      </c>
      <c r="C49">
        <v>125</v>
      </c>
      <c r="D49" t="s">
        <v>185</v>
      </c>
      <c r="E49">
        <v>52</v>
      </c>
      <c r="F49" t="s">
        <v>183</v>
      </c>
      <c r="G49">
        <v>0</v>
      </c>
      <c r="H49">
        <v>0</v>
      </c>
      <c r="I49" t="s">
        <v>185</v>
      </c>
      <c r="J49" t="s">
        <v>208</v>
      </c>
      <c r="K49" t="s">
        <v>209</v>
      </c>
      <c r="L49" t="s">
        <v>192</v>
      </c>
      <c r="M49">
        <v>44284</v>
      </c>
      <c r="N49" t="s">
        <v>49</v>
      </c>
      <c r="O49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BofA 01JAN17DEC21 v01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Lee Carlson</cp:lastModifiedBy>
  <dcterms:created xsi:type="dcterms:W3CDTF">2021-12-17T18:20:14Z</dcterms:created>
  <dcterms:modified xsi:type="dcterms:W3CDTF">2021-12-19T17:50:33Z</dcterms:modified>
</cp:coreProperties>
</file>