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W:\$ AviaGlobalGroup\AGG Finance\AGG Member ERs\AGG ADS_BG Open ERs\AGG ADS_BG ER Info\"/>
    </mc:Choice>
  </mc:AlternateContent>
  <xr:revisionPtr revIDLastSave="0" documentId="13_ncr:1_{157CDAE8-B5E9-419B-A262-94E4744A027B}" xr6:coauthVersionLast="47" xr6:coauthVersionMax="47" xr10:uidLastSave="{00000000-0000-0000-0000-000000000000}"/>
  <bookViews>
    <workbookView xWindow="-120" yWindow="-120" windowWidth="19440" windowHeight="15150" tabRatio="596" xr2:uid="{00000000-000D-0000-FFFF-FFFF00000000}"/>
  </bookViews>
  <sheets>
    <sheet name="Expense Summary" sheetId="1" r:id="rId1"/>
    <sheet name="Files" sheetId="5" r:id="rId2"/>
    <sheet name="Mileage Log" sheetId="3" r:id="rId3"/>
    <sheet name="Expense Types" sheetId="4" r:id="rId4"/>
  </sheets>
  <externalReferences>
    <externalReference r:id="rId5"/>
  </externalReferences>
  <definedNames>
    <definedName name="_xlnm._FilterDatabase" localSheetId="0" hidden="1">'Expense Summary'!$F$1</definedName>
    <definedName name="ExpenseGLTable">'Expense Summary'!#REF!</definedName>
    <definedName name="ExpenseType">'Expense Summary'!#REF!</definedName>
    <definedName name="MilageGL">'Expense Summary'!#REF!</definedName>
    <definedName name="MileageGL">'Expense Summary'!#REF!</definedName>
    <definedName name="MileageGL1">'Expense Summary'!#REF!</definedName>
    <definedName name="Orglist">'Expense Summary'!#REF!</definedName>
    <definedName name="PaymentType">'Expense Summary'!#REF!</definedName>
    <definedName name="ReceiptOptions">'Expense Summary'!#REF!</definedName>
    <definedName name="TotalGLLIST">'Expense Summary'!$B$53:$K$59</definedName>
    <definedName name="ValidExpense">#REF!</definedName>
    <definedName name="ValidPaymen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" i="1" l="1"/>
  <c r="C2" i="5"/>
  <c r="B3" i="5" l="1"/>
  <c r="B4" i="5"/>
  <c r="B5" i="5"/>
  <c r="B6" i="5"/>
  <c r="B2" i="5"/>
  <c r="C6" i="5" l="1"/>
  <c r="E4" i="5"/>
  <c r="E3" i="5"/>
  <c r="F6" i="5"/>
  <c r="E6" i="5"/>
  <c r="E2" i="5"/>
  <c r="D6" i="5"/>
  <c r="D5" i="5"/>
  <c r="D4" i="5"/>
  <c r="D3" i="5"/>
  <c r="E5" i="5"/>
  <c r="E49" i="1"/>
  <c r="C5" i="5" l="1"/>
  <c r="C4" i="5"/>
  <c r="F4" i="5"/>
  <c r="F2" i="5"/>
  <c r="C3" i="5"/>
  <c r="F3" i="5"/>
  <c r="F5" i="5"/>
  <c r="I8" i="1"/>
  <c r="I9" i="1"/>
  <c r="I10" i="1"/>
  <c r="I11" i="1"/>
  <c r="I7" i="1"/>
  <c r="C3" i="1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7" i="3"/>
  <c r="C4" i="3"/>
  <c r="C1" i="3"/>
  <c r="G35" i="3" l="1"/>
  <c r="F46" i="1" s="1"/>
  <c r="I46" i="1" s="1"/>
  <c r="I48" i="1"/>
  <c r="I49" i="1" s="1"/>
  <c r="C2" i="3"/>
  <c r="C3" i="3"/>
</calcChain>
</file>

<file path=xl/sharedStrings.xml><?xml version="1.0" encoding="utf-8"?>
<sst xmlns="http://schemas.openxmlformats.org/spreadsheetml/2006/main" count="74" uniqueCount="68">
  <si>
    <t>Date</t>
  </si>
  <si>
    <t>Expense</t>
  </si>
  <si>
    <t>Location</t>
  </si>
  <si>
    <t>Employee Name:</t>
  </si>
  <si>
    <t>Mileage</t>
  </si>
  <si>
    <t>Origin</t>
  </si>
  <si>
    <t>Destination</t>
  </si>
  <si>
    <t>Miles</t>
  </si>
  <si>
    <t>Rate/Mile</t>
  </si>
  <si>
    <t>Expense Report Name:</t>
  </si>
  <si>
    <t>Expense Report Date:</t>
  </si>
  <si>
    <t>Comments</t>
  </si>
  <si>
    <t>Business Purpose:</t>
  </si>
  <si>
    <t>Total Mileage Expense</t>
  </si>
  <si>
    <t>Total from Mileage Log.</t>
  </si>
  <si>
    <t xml:space="preserve">Expense Report Name: </t>
  </si>
  <si>
    <r>
      <t>Expense Report Date</t>
    </r>
    <r>
      <rPr>
        <b/>
        <sz val="12"/>
        <color indexed="8"/>
        <rFont val="Calibri"/>
        <family val="2"/>
      </rPr>
      <t xml:space="preserve">: </t>
    </r>
  </si>
  <si>
    <t xml:space="preserve">Business Purpose: </t>
  </si>
  <si>
    <t xml:space="preserve">Employee Name:  </t>
  </si>
  <si>
    <t>Local Amount</t>
  </si>
  <si>
    <t>Rate</t>
  </si>
  <si>
    <t>Approval signatures:</t>
  </si>
  <si>
    <t>USD</t>
  </si>
  <si>
    <t>Local Currency</t>
  </si>
  <si>
    <t>Breakfast</t>
  </si>
  <si>
    <t>Lunch</t>
  </si>
  <si>
    <t>Dinner</t>
  </si>
  <si>
    <t>Business Meal</t>
  </si>
  <si>
    <t>Entertainment</t>
  </si>
  <si>
    <t>Lodging</t>
  </si>
  <si>
    <t>Airfare</t>
  </si>
  <si>
    <t>Car Rental</t>
  </si>
  <si>
    <t>Parking</t>
  </si>
  <si>
    <t>Tolls</t>
  </si>
  <si>
    <t>Gas</t>
  </si>
  <si>
    <t>Tips</t>
  </si>
  <si>
    <t>Phone/fax</t>
  </si>
  <si>
    <t>Cell Phone</t>
  </si>
  <si>
    <t>Computer Equipment</t>
  </si>
  <si>
    <t>IT</t>
  </si>
  <si>
    <t>Office Supplies</t>
  </si>
  <si>
    <t>Postage</t>
  </si>
  <si>
    <t>Dues/Subscriptions</t>
  </si>
  <si>
    <t>Internet</t>
  </si>
  <si>
    <t>Trade Shows</t>
  </si>
  <si>
    <t>Shipping</t>
  </si>
  <si>
    <t>Training</t>
  </si>
  <si>
    <t>Advertising</t>
  </si>
  <si>
    <t>Marketing</t>
  </si>
  <si>
    <t>Travel Misc.</t>
  </si>
  <si>
    <t>Bus/Train</t>
  </si>
  <si>
    <t>Expense Types</t>
  </si>
  <si>
    <t>US</t>
  </si>
  <si>
    <t>AGG Approval</t>
  </si>
  <si>
    <t>Lee Carlson</t>
  </si>
  <si>
    <t>AGG MasterCard</t>
  </si>
  <si>
    <t>Total AGG MasterCard Expenses</t>
  </si>
  <si>
    <t>Line Item</t>
  </si>
  <si>
    <t>Simple Description</t>
  </si>
  <si>
    <t>BoA Statement Description</t>
  </si>
  <si>
    <t>Client: Peregrine</t>
  </si>
  <si>
    <t>AGG Credit Card Receipts/</t>
  </si>
  <si>
    <t>BoA Transaction Details/</t>
  </si>
  <si>
    <t>Third Party Material</t>
  </si>
  <si>
    <t>Data</t>
  </si>
  <si>
    <t>JETNET G150 Data</t>
  </si>
  <si>
    <t>Executed Custom Special Report Project Agreement AviaGlobal Group LLC[84].pdf</t>
  </si>
  <si>
    <t>Third Party Material - Peregrine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</si>
</sst>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9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164" fontId="2" fillId="0" borderId="1" xfId="0" applyNumberFormat="1" applyFont="1" applyBorder="1" applyAlignment="1">
      <alignment horizontal="left"/>
    </xf>
    <xf numFmtId="0" fontId="2" fillId="0" borderId="0" xfId="0" applyFont="1" applyBorder="1"/>
    <xf numFmtId="164" fontId="2" fillId="0" borderId="0" xfId="0" applyNumberFormat="1" applyFont="1" applyBorder="1" applyAlignment="1">
      <alignment horizontal="left"/>
    </xf>
    <xf numFmtId="4" fontId="2" fillId="0" borderId="3" xfId="0" applyNumberFormat="1" applyFont="1" applyBorder="1"/>
    <xf numFmtId="164" fontId="2" fillId="0" borderId="4" xfId="0" applyNumberFormat="1" applyFont="1" applyBorder="1" applyAlignment="1">
      <alignment horizontal="left"/>
    </xf>
    <xf numFmtId="0" fontId="2" fillId="0" borderId="4" xfId="0" applyFont="1" applyBorder="1"/>
    <xf numFmtId="4" fontId="2" fillId="0" borderId="4" xfId="0" applyNumberFormat="1" applyFont="1" applyBorder="1"/>
    <xf numFmtId="164" fontId="2" fillId="0" borderId="5" xfId="0" applyNumberFormat="1" applyFont="1" applyBorder="1" applyAlignment="1">
      <alignment horizontal="left"/>
    </xf>
    <xf numFmtId="0" fontId="2" fillId="0" borderId="6" xfId="0" applyFont="1" applyBorder="1"/>
    <xf numFmtId="164" fontId="1" fillId="0" borderId="4" xfId="0" applyNumberFormat="1" applyFont="1" applyBorder="1" applyAlignment="1">
      <alignment horizontal="left"/>
    </xf>
    <xf numFmtId="4" fontId="1" fillId="0" borderId="4" xfId="0" applyNumberFormat="1" applyFont="1" applyBorder="1" applyAlignment="1">
      <alignment horizontal="right"/>
    </xf>
    <xf numFmtId="4" fontId="2" fillId="0" borderId="0" xfId="0" applyNumberFormat="1" applyFont="1" applyBorder="1"/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0" fontId="3" fillId="0" borderId="4" xfId="0" applyFont="1" applyBorder="1"/>
    <xf numFmtId="0" fontId="1" fillId="0" borderId="4" xfId="0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0" fillId="0" borderId="0" xfId="0" applyNumberFormat="1" applyFont="1"/>
    <xf numFmtId="0" fontId="0" fillId="0" borderId="0" xfId="0" applyFont="1"/>
    <xf numFmtId="4" fontId="0" fillId="0" borderId="0" xfId="0" applyNumberFormat="1" applyFont="1" applyBorder="1"/>
    <xf numFmtId="4" fontId="1" fillId="0" borderId="0" xfId="0" applyNumberFormat="1" applyFont="1" applyAlignment="1">
      <alignment horizontal="right"/>
    </xf>
    <xf numFmtId="164" fontId="0" fillId="0" borderId="4" xfId="0" applyNumberFormat="1" applyFont="1" applyBorder="1" applyAlignment="1">
      <alignment horizontal="left"/>
    </xf>
    <xf numFmtId="4" fontId="0" fillId="0" borderId="4" xfId="0" applyNumberFormat="1" applyFont="1" applyBorder="1"/>
    <xf numFmtId="16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1" fillId="0" borderId="0" xfId="0" applyFont="1"/>
    <xf numFmtId="0" fontId="0" fillId="0" borderId="4" xfId="0" applyBorder="1" applyAlignment="1">
      <alignment horizontal="left"/>
    </xf>
    <xf numFmtId="4" fontId="0" fillId="0" borderId="9" xfId="0" applyNumberFormat="1" applyFont="1" applyBorder="1"/>
    <xf numFmtId="164" fontId="0" fillId="0" borderId="4" xfId="0" applyNumberFormat="1" applyBorder="1" applyAlignment="1">
      <alignment horizontal="left"/>
    </xf>
    <xf numFmtId="15" fontId="0" fillId="0" borderId="4" xfId="0" applyNumberFormat="1" applyFont="1" applyBorder="1" applyAlignment="1">
      <alignment horizontal="left"/>
    </xf>
    <xf numFmtId="15" fontId="0" fillId="0" borderId="4" xfId="0" applyNumberFormat="1" applyBorder="1" applyAlignment="1">
      <alignment horizontal="left"/>
    </xf>
    <xf numFmtId="15" fontId="0" fillId="0" borderId="10" xfId="0" applyNumberFormat="1" applyFont="1" applyBorder="1" applyAlignment="1">
      <alignment horizontal="left"/>
    </xf>
    <xf numFmtId="4" fontId="0" fillId="0" borderId="4" xfId="0" applyNumberFormat="1" applyFill="1" applyBorder="1"/>
    <xf numFmtId="4" fontId="0" fillId="0" borderId="4" xfId="0" applyNumberFormat="1" applyFont="1" applyFill="1" applyBorder="1"/>
    <xf numFmtId="164" fontId="1" fillId="0" borderId="4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4" fontId="0" fillId="0" borderId="4" xfId="0" applyNumberFormat="1" applyFont="1" applyBorder="1" applyAlignment="1">
      <alignment horizontal="center" vertical="center"/>
    </xf>
    <xf numFmtId="4" fontId="0" fillId="0" borderId="4" xfId="0" applyNumberFormat="1" applyFill="1" applyBorder="1" applyAlignment="1">
      <alignment horizontal="center" vertical="center"/>
    </xf>
    <xf numFmtId="4" fontId="0" fillId="0" borderId="4" xfId="0" applyNumberFormat="1" applyFont="1" applyFill="1" applyBorder="1" applyAlignment="1">
      <alignment horizontal="center" vertical="center"/>
    </xf>
    <xf numFmtId="4" fontId="0" fillId="0" borderId="9" xfId="0" applyNumberFormat="1" applyFont="1" applyBorder="1" applyAlignment="1">
      <alignment horizontal="center" vertical="center"/>
    </xf>
    <xf numFmtId="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2" borderId="12" xfId="0" applyFont="1" applyFill="1" applyBorder="1"/>
    <xf numFmtId="164" fontId="0" fillId="0" borderId="0" xfId="0" applyNumberFormat="1" applyBorder="1" applyAlignment="1">
      <alignment horizontal="left"/>
    </xf>
    <xf numFmtId="0" fontId="0" fillId="0" borderId="0" xfId="0" applyFont="1" applyFill="1" applyBorder="1"/>
    <xf numFmtId="0" fontId="1" fillId="3" borderId="6" xfId="0" applyFont="1" applyFill="1" applyBorder="1"/>
    <xf numFmtId="0" fontId="2" fillId="3" borderId="6" xfId="0" applyFont="1" applyFill="1" applyBorder="1"/>
    <xf numFmtId="4" fontId="2" fillId="3" borderId="11" xfId="0" applyNumberFormat="1" applyFont="1" applyFill="1" applyBorder="1"/>
    <xf numFmtId="164" fontId="1" fillId="4" borderId="0" xfId="0" applyNumberFormat="1" applyFont="1" applyFill="1" applyBorder="1" applyAlignment="1">
      <alignment horizontal="left"/>
    </xf>
    <xf numFmtId="164" fontId="0" fillId="4" borderId="0" xfId="0" applyNumberFormat="1" applyFont="1" applyFill="1" applyBorder="1" applyAlignment="1">
      <alignment horizontal="left"/>
    </xf>
    <xf numFmtId="49" fontId="0" fillId="4" borderId="0" xfId="0" applyNumberFormat="1" applyFill="1" applyBorder="1" applyAlignment="1">
      <alignment horizontal="left"/>
    </xf>
    <xf numFmtId="49" fontId="1" fillId="4" borderId="0" xfId="0" applyNumberFormat="1" applyFont="1" applyFill="1" applyBorder="1" applyAlignment="1">
      <alignment horizontal="left"/>
    </xf>
    <xf numFmtId="0" fontId="1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vertical="center"/>
    </xf>
    <xf numFmtId="49" fontId="0" fillId="4" borderId="0" xfId="0" applyNumberFormat="1" applyFont="1" applyFill="1" applyBorder="1" applyAlignment="1">
      <alignment horizontal="left"/>
    </xf>
    <xf numFmtId="0" fontId="0" fillId="4" borderId="0" xfId="0" applyFont="1" applyFill="1" applyBorder="1"/>
    <xf numFmtId="4" fontId="0" fillId="4" borderId="0" xfId="0" applyNumberFormat="1" applyFont="1" applyFill="1" applyBorder="1"/>
    <xf numFmtId="4" fontId="7" fillId="4" borderId="0" xfId="0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/>
    </xf>
    <xf numFmtId="164" fontId="5" fillId="4" borderId="0" xfId="0" applyNumberFormat="1" applyFont="1" applyFill="1" applyBorder="1" applyAlignment="1">
      <alignment horizontal="left"/>
    </xf>
    <xf numFmtId="4" fontId="0" fillId="4" borderId="0" xfId="0" applyNumberFormat="1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1" fillId="4" borderId="0" xfId="0" applyFont="1" applyFill="1" applyBorder="1"/>
    <xf numFmtId="0" fontId="0" fillId="4" borderId="0" xfId="0" applyFont="1" applyFill="1" applyBorder="1" applyAlignment="1">
      <alignment horizontal="left"/>
    </xf>
    <xf numFmtId="0" fontId="0" fillId="4" borderId="6" xfId="0" applyFont="1" applyFill="1" applyBorder="1" applyAlignment="1">
      <alignment horizontal="center"/>
    </xf>
    <xf numFmtId="164" fontId="1" fillId="4" borderId="7" xfId="0" applyNumberFormat="1" applyFont="1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0" fontId="0" fillId="4" borderId="3" xfId="0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left"/>
    </xf>
    <xf numFmtId="164" fontId="7" fillId="4" borderId="1" xfId="0" applyNumberFormat="1" applyFont="1" applyFill="1" applyBorder="1" applyAlignment="1">
      <alignment horizontal="left"/>
    </xf>
    <xf numFmtId="4" fontId="0" fillId="4" borderId="3" xfId="0" applyNumberFormat="1" applyFont="1" applyFill="1" applyBorder="1" applyAlignment="1">
      <alignment horizontal="center"/>
    </xf>
    <xf numFmtId="164" fontId="1" fillId="4" borderId="5" xfId="0" applyNumberFormat="1" applyFont="1" applyFill="1" applyBorder="1" applyAlignment="1">
      <alignment horizontal="left"/>
    </xf>
    <xf numFmtId="164" fontId="0" fillId="4" borderId="6" xfId="0" applyNumberFormat="1" applyFont="1" applyFill="1" applyBorder="1" applyAlignment="1">
      <alignment horizontal="left"/>
    </xf>
    <xf numFmtId="0" fontId="0" fillId="4" borderId="6" xfId="0" applyFont="1" applyFill="1" applyBorder="1"/>
    <xf numFmtId="0" fontId="1" fillId="4" borderId="6" xfId="0" applyFont="1" applyFill="1" applyBorder="1" applyAlignment="1">
      <alignment horizontal="center"/>
    </xf>
    <xf numFmtId="4" fontId="0" fillId="4" borderId="6" xfId="0" applyNumberFormat="1" applyFont="1" applyFill="1" applyBorder="1"/>
    <xf numFmtId="4" fontId="0" fillId="4" borderId="6" xfId="0" applyNumberFormat="1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4" fontId="0" fillId="4" borderId="11" xfId="0" applyNumberFormat="1" applyFont="1" applyFill="1" applyBorder="1" applyAlignment="1">
      <alignment horizontal="right"/>
    </xf>
    <xf numFmtId="0" fontId="1" fillId="4" borderId="14" xfId="0" applyFont="1" applyFill="1" applyBorder="1" applyAlignment="1">
      <alignment horizontal="center"/>
    </xf>
    <xf numFmtId="0" fontId="2" fillId="4" borderId="2" xfId="0" applyFont="1" applyFill="1" applyBorder="1"/>
    <xf numFmtId="49" fontId="2" fillId="4" borderId="2" xfId="0" applyNumberFormat="1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4" fontId="2" fillId="4" borderId="2" xfId="0" applyNumberFormat="1" applyFont="1" applyFill="1" applyBorder="1"/>
    <xf numFmtId="0" fontId="2" fillId="4" borderId="8" xfId="0" applyFont="1" applyFill="1" applyBorder="1"/>
    <xf numFmtId="0" fontId="2" fillId="4" borderId="0" xfId="0" applyFont="1" applyFill="1" applyBorder="1"/>
    <xf numFmtId="164" fontId="2" fillId="4" borderId="0" xfId="0" applyNumberFormat="1" applyFont="1" applyFill="1" applyBorder="1" applyAlignment="1">
      <alignment horizontal="left"/>
    </xf>
    <xf numFmtId="0" fontId="2" fillId="4" borderId="0" xfId="0" applyFont="1" applyFill="1" applyBorder="1" applyAlignment="1">
      <alignment horizontal="left"/>
    </xf>
    <xf numFmtId="4" fontId="2" fillId="4" borderId="0" xfId="0" applyNumberFormat="1" applyFont="1" applyFill="1" applyBorder="1"/>
    <xf numFmtId="0" fontId="2" fillId="4" borderId="3" xfId="0" applyFont="1" applyFill="1" applyBorder="1"/>
    <xf numFmtId="49" fontId="2" fillId="4" borderId="0" xfId="0" applyNumberFormat="1" applyFont="1" applyFill="1" applyBorder="1" applyAlignment="1">
      <alignment horizontal="left"/>
    </xf>
    <xf numFmtId="0" fontId="0" fillId="5" borderId="0" xfId="0" applyNumberFormat="1" applyFill="1" applyBorder="1" applyAlignment="1">
      <alignment horizontal="left"/>
    </xf>
    <xf numFmtId="164" fontId="8" fillId="4" borderId="0" xfId="0" applyNumberFormat="1" applyFont="1" applyFill="1" applyAlignment="1">
      <alignment horizontal="left"/>
    </xf>
    <xf numFmtId="4" fontId="0" fillId="0" borderId="10" xfId="0" applyNumberFormat="1" applyFont="1" applyBorder="1" applyAlignment="1"/>
    <xf numFmtId="4" fontId="0" fillId="0" borderId="13" xfId="0" applyNumberFormat="1" applyFont="1" applyBorder="1" applyAlignment="1"/>
    <xf numFmtId="0" fontId="0" fillId="0" borderId="10" xfId="0" applyBorder="1" applyAlignment="1"/>
    <xf numFmtId="0" fontId="0" fillId="0" borderId="13" xfId="0" applyBorder="1" applyAlignment="1"/>
    <xf numFmtId="0" fontId="0" fillId="0" borderId="10" xfId="0" applyFont="1" applyBorder="1" applyAlignment="1"/>
    <xf numFmtId="0" fontId="0" fillId="0" borderId="13" xfId="0" applyFont="1" applyBorder="1" applyAlignment="1"/>
    <xf numFmtId="4" fontId="0" fillId="4" borderId="15" xfId="0" applyNumberFormat="1" applyFill="1" applyBorder="1"/>
    <xf numFmtId="4" fontId="0" fillId="4" borderId="15" xfId="0" applyNumberFormat="1" applyFill="1" applyBorder="1" applyAlignment="1">
      <alignment horizontal="center" vertical="center"/>
    </xf>
    <xf numFmtId="4" fontId="0" fillId="4" borderId="16" xfId="0" applyNumberFormat="1" applyFill="1" applyBorder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4" fontId="0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47</xdr:row>
      <xdr:rowOff>0</xdr:rowOff>
    </xdr:from>
    <xdr:to>
      <xdr:col>1</xdr:col>
      <xdr:colOff>1352550</xdr:colOff>
      <xdr:row>48</xdr:row>
      <xdr:rowOff>152400</xdr:rowOff>
    </xdr:to>
    <xdr:sp macro="" textlink="">
      <xdr:nvSpPr>
        <xdr:cNvPr id="1252" name="AutoShape 158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>
          <a:spLocks noChangeAspect="1" noChangeArrowheads="1"/>
        </xdr:cNvSpPr>
      </xdr:nvSpPr>
      <xdr:spPr bwMode="auto">
        <a:xfrm>
          <a:off x="800100" y="9572625"/>
          <a:ext cx="12668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914400</xdr:colOff>
      <xdr:row>0</xdr:row>
      <xdr:rowOff>28575</xdr:rowOff>
    </xdr:from>
    <xdr:to>
      <xdr:col>8</xdr:col>
      <xdr:colOff>752475</xdr:colOff>
      <xdr:row>4</xdr:row>
      <xdr:rowOff>161925</xdr:rowOff>
    </xdr:to>
    <xdr:pic>
      <xdr:nvPicPr>
        <xdr:cNvPr id="8" name="Picture 1" descr="image00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84" t="5714" r="4301"/>
        <a:stretch/>
      </xdr:blipFill>
      <xdr:spPr bwMode="auto">
        <a:xfrm>
          <a:off x="10229850" y="28575"/>
          <a:ext cx="244792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495299</xdr:colOff>
      <xdr:row>46</xdr:row>
      <xdr:rowOff>118780</xdr:rowOff>
    </xdr:from>
    <xdr:to>
      <xdr:col>1</xdr:col>
      <xdr:colOff>1181099</xdr:colOff>
      <xdr:row>50</xdr:row>
      <xdr:rowOff>152399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EABF1DA-A2A8-41D1-BA03-429337D3D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5299" y="9500905"/>
          <a:ext cx="1400175" cy="8241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2000250</xdr:colOff>
      <xdr:row>0</xdr:row>
      <xdr:rowOff>77736</xdr:rowOff>
    </xdr:from>
    <xdr:to>
      <xdr:col>7</xdr:col>
      <xdr:colOff>0</xdr:colOff>
      <xdr:row>4</xdr:row>
      <xdr:rowOff>76200</xdr:rowOff>
    </xdr:to>
    <xdr:pic>
      <xdr:nvPicPr>
        <xdr:cNvPr id="4" name="Picture 1" descr="image00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714"/>
        <a:stretch/>
      </xdr:blipFill>
      <xdr:spPr bwMode="auto">
        <a:xfrm>
          <a:off x="5476875" y="77736"/>
          <a:ext cx="2143125" cy="7604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$%20AviaGlobalGroup/AGG%20Finance/AGG%20Credit%20Card%20Receipts/AGG%20MasterCard%20Receipt%20Lo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 MC Chg Trkg Mas"/>
      <sheetName val="stmttab"/>
      <sheetName val="Fields"/>
    </sheetNames>
    <sheetDataSet>
      <sheetData sheetId="0">
        <row r="1">
          <cell r="A1" t="str">
            <v>Date</v>
          </cell>
          <cell r="B1" t="str">
            <v>Client</v>
          </cell>
          <cell r="C1" t="str">
            <v>Member</v>
          </cell>
          <cell r="D1" t="str">
            <v>Transaction Description</v>
          </cell>
          <cell r="E1" t="str">
            <v>Amount</v>
          </cell>
          <cell r="F1" t="str">
            <v>Date Chgd</v>
          </cell>
          <cell r="G1" t="str">
            <v>Date DC Recon Exp Rpt</v>
          </cell>
          <cell r="H1" t="str">
            <v>Date Client Invoiced</v>
          </cell>
          <cell r="I1" t="str">
            <v>Date Paid</v>
          </cell>
          <cell r="J1" t="str">
            <v>Simple Description</v>
          </cell>
          <cell r="K1" t="str">
            <v>AGG Credit Card Receipts/</v>
          </cell>
          <cell r="L1" t="str">
            <v>BoA Transaction Details/</v>
          </cell>
        </row>
        <row r="2">
          <cell r="A2">
            <v>44195</v>
          </cell>
          <cell r="B2" t="str">
            <v>Peregrine</v>
          </cell>
          <cell r="C2" t="str">
            <v>LRC</v>
          </cell>
          <cell r="D2" t="str">
            <v>Shutterstock SSTK-0DF02-5FCE</v>
          </cell>
          <cell r="E2">
            <v>106</v>
          </cell>
          <cell r="F2">
            <v>44195</v>
          </cell>
          <cell r="H2" t="str">
            <v>30DEC20/ PEREARA 0101-20</v>
          </cell>
          <cell r="I2">
            <v>44218</v>
          </cell>
          <cell r="J2" t="str">
            <v>Images for Peregrine Website</v>
          </cell>
          <cell r="K2" t="str">
            <v>201230 - Peregrine - Shutterstock SSTK-0DF02-5FCE.pdf</v>
          </cell>
          <cell r="L2" t="str">
            <v>STK Shutterstock 12-30 PURCHASE 8666633954.pdf</v>
          </cell>
        </row>
        <row r="3">
          <cell r="A3">
            <v>44214</v>
          </cell>
          <cell r="B3" t="str">
            <v>AGG</v>
          </cell>
          <cell r="C3" t="str">
            <v>LRC</v>
          </cell>
          <cell r="D3" t="str">
            <v>Mailchimp Essentials MC11487833</v>
          </cell>
          <cell r="E3">
            <v>9.99</v>
          </cell>
          <cell r="F3">
            <v>44214</v>
          </cell>
          <cell r="J3" t="str">
            <v>AGG Mailchimp account</v>
          </cell>
          <cell r="K3" t="str">
            <v>210118 - AGG - Mailchimp Essentials MC11487833.pdf</v>
          </cell>
          <cell r="L3" t="str">
            <v>MAILCHIMP MISC 01-18 PURCHASE.pdf</v>
          </cell>
        </row>
        <row r="4">
          <cell r="A4">
            <v>44215</v>
          </cell>
          <cell r="B4" t="str">
            <v>AGG</v>
          </cell>
          <cell r="C4" t="str">
            <v>HEA</v>
          </cell>
          <cell r="D4" t="str">
            <v>NBAA Dues Receipt thru 31MAR2022</v>
          </cell>
          <cell r="E4">
            <v>725</v>
          </cell>
          <cell r="F4">
            <v>44215</v>
          </cell>
          <cell r="J4" t="str">
            <v>NBAA Annual Dues</v>
          </cell>
          <cell r="K4" t="str">
            <v>AGG NBAA Dues Receipt thru 31MAR2022 19Jan21.pdf</v>
          </cell>
        </row>
        <row r="5">
          <cell r="A5">
            <v>44216</v>
          </cell>
          <cell r="B5" t="str">
            <v>Peregrine</v>
          </cell>
          <cell r="C5" t="str">
            <v>LRC</v>
          </cell>
          <cell r="D5" t="str">
            <v>Mailchimp Essentials MC11510233</v>
          </cell>
          <cell r="E5">
            <v>52.99</v>
          </cell>
          <cell r="F5">
            <v>44216</v>
          </cell>
          <cell r="H5" t="str">
            <v>13APR21/ PERAPA 015-21</v>
          </cell>
          <cell r="I5">
            <v>44340</v>
          </cell>
          <cell r="J5" t="str">
            <v>Peregrine Mailchimp Account</v>
          </cell>
          <cell r="K5" t="str">
            <v>210120 - Peregrine - Mailchimp Essentials MC11510233.pdf</v>
          </cell>
          <cell r="L5" t="str">
            <v>MailChimp 01-20 PURCHASE Atlanta GA.pdf</v>
          </cell>
        </row>
        <row r="6">
          <cell r="A6">
            <v>44221</v>
          </cell>
          <cell r="B6" t="str">
            <v>Peregrine</v>
          </cell>
          <cell r="C6" t="str">
            <v>FWC</v>
          </cell>
          <cell r="D6" t="str">
            <v>Owl for Thunderbird</v>
          </cell>
          <cell r="E6">
            <v>12.19</v>
          </cell>
          <cell r="F6">
            <v>44221</v>
          </cell>
          <cell r="H6" t="str">
            <v>13APR21/ PERAPA 015-21</v>
          </cell>
          <cell r="I6">
            <v>44340</v>
          </cell>
          <cell r="J6" t="str">
            <v>Owl - Microsoft Exchange Access Software</v>
          </cell>
          <cell r="K6" t="str">
            <v>210123 - OWL invoice 3 25154.pdf</v>
          </cell>
          <cell r="L6" t="str">
            <v>OWL FOR THUNDERBI 01-23 PURCHASE WIESBADEN.pdf</v>
          </cell>
        </row>
        <row r="7">
          <cell r="A7">
            <v>44221</v>
          </cell>
          <cell r="B7" t="str">
            <v>Peregrine</v>
          </cell>
          <cell r="C7" t="str">
            <v>FWC</v>
          </cell>
          <cell r="D7" t="str">
            <v>Transaction fee for Owl for Thunderbird</v>
          </cell>
          <cell r="E7">
            <v>0.37</v>
          </cell>
          <cell r="F7">
            <v>44221</v>
          </cell>
          <cell r="H7" t="str">
            <v>13APR21/ PERAPA 015-21</v>
          </cell>
          <cell r="I7">
            <v>44340</v>
          </cell>
          <cell r="J7" t="str">
            <v>Foreign currency transaction fee for Owl</v>
          </cell>
          <cell r="L7" t="str">
            <v>INTERNATIONAL TRANSACTION FEE 01-23 OWL FOR THUNDERBI WIESBADEN.pdf</v>
          </cell>
        </row>
        <row r="8">
          <cell r="A8">
            <v>44221</v>
          </cell>
          <cell r="B8" t="str">
            <v>Peregrine</v>
          </cell>
          <cell r="C8" t="str">
            <v>FWC</v>
          </cell>
          <cell r="D8" t="str">
            <v>Elementor website tool</v>
          </cell>
          <cell r="E8">
            <v>49</v>
          </cell>
          <cell r="F8">
            <v>44221</v>
          </cell>
          <cell r="H8" t="str">
            <v>13APR21/ PERAPA 015-21</v>
          </cell>
          <cell r="I8">
            <v>44340</v>
          </cell>
          <cell r="J8" t="str">
            <v>Elementor, website template software</v>
          </cell>
          <cell r="K8" t="str">
            <v>210124 - Elementor Invoice 9931821.pdf</v>
          </cell>
          <cell r="L8" t="str">
            <v>ELEMENTOR 01-24 PURCHASE WILMINGTON DE.pdf</v>
          </cell>
        </row>
        <row r="9">
          <cell r="A9">
            <v>44221</v>
          </cell>
          <cell r="B9" t="str">
            <v>Peregrine</v>
          </cell>
          <cell r="C9" t="str">
            <v>FWC</v>
          </cell>
          <cell r="D9" t="str">
            <v>UnderConstrutionPro Website Tool</v>
          </cell>
          <cell r="E9">
            <v>69</v>
          </cell>
          <cell r="F9">
            <v>44221</v>
          </cell>
          <cell r="H9" t="str">
            <v>13APR21/ PERAPA 015-21</v>
          </cell>
          <cell r="I9">
            <v>44340</v>
          </cell>
          <cell r="J9" t="str">
            <v>Website "Under construction" plugin</v>
          </cell>
          <cell r="K9" t="str">
            <v>210124 - UnderConstructionPage Pro invoice 818472219.pdf</v>
          </cell>
          <cell r="L9" t="str">
            <v>GUM.CO CC WEBFAC 01-24 PURCHASE 6502043486.pdf</v>
          </cell>
        </row>
        <row r="10">
          <cell r="A10">
            <v>44221</v>
          </cell>
          <cell r="B10" t="str">
            <v>Peregrine</v>
          </cell>
          <cell r="C10" t="str">
            <v>FWC</v>
          </cell>
          <cell r="D10" t="str">
            <v>Really simple SSL</v>
          </cell>
          <cell r="E10">
            <v>29</v>
          </cell>
          <cell r="F10">
            <v>44221</v>
          </cell>
          <cell r="H10" t="str">
            <v>13APR21/ PERAPA 015-21</v>
          </cell>
          <cell r="I10">
            <v>44340</v>
          </cell>
          <cell r="J10" t="str">
            <v>Reall Simple SSL plug-in for website</v>
          </cell>
          <cell r="K10" t="str">
            <v>210124 - ReallySimpleSSL invoice 2021-2036.pdf</v>
          </cell>
          <cell r="L10" t="str">
            <v>REALLY SIMPLE SSL 01-24 PURCHASE GRONINGEN.pdf</v>
          </cell>
        </row>
        <row r="11">
          <cell r="A11">
            <v>44221</v>
          </cell>
          <cell r="B11" t="str">
            <v>Peregrine</v>
          </cell>
          <cell r="C11" t="str">
            <v>FWC</v>
          </cell>
          <cell r="D11" t="str">
            <v>Transaction fee for Really Simple SSL</v>
          </cell>
          <cell r="E11">
            <v>0.87</v>
          </cell>
          <cell r="F11">
            <v>44221</v>
          </cell>
          <cell r="H11" t="str">
            <v>13APR21/ PERAPA 015-21</v>
          </cell>
          <cell r="I11">
            <v>44340</v>
          </cell>
          <cell r="J11" t="str">
            <v>foreign currency transaction fee for Really Simple SSL</v>
          </cell>
          <cell r="L11" t="str">
            <v>INTERNATIONAL TRANSACTION FEE 01-24 REALLY SIMPLE SSL GRONINGEN.pdf</v>
          </cell>
        </row>
        <row r="12">
          <cell r="A12">
            <v>44221</v>
          </cell>
          <cell r="B12" t="str">
            <v>Peregrine</v>
          </cell>
          <cell r="C12" t="str">
            <v>FWC</v>
          </cell>
          <cell r="D12" t="str">
            <v>Loginizer website tool</v>
          </cell>
          <cell r="E12">
            <v>24</v>
          </cell>
          <cell r="F12">
            <v>44221</v>
          </cell>
          <cell r="H12" t="str">
            <v>13APR21/ PERAPA 015-21</v>
          </cell>
          <cell r="I12">
            <v>44340</v>
          </cell>
          <cell r="J12" t="str">
            <v>Loginizer website tool</v>
          </cell>
          <cell r="K12" t="str">
            <v>210125 - Loginizer invoice 639032.pdf</v>
          </cell>
          <cell r="L12" t="str">
            <v>PAYPAL SOFTACULO 01-24 PURCHASE 4029357733.pdf</v>
          </cell>
        </row>
        <row r="13">
          <cell r="A13">
            <v>44221</v>
          </cell>
          <cell r="B13" t="str">
            <v>Peregrine</v>
          </cell>
          <cell r="C13" t="str">
            <v>FWC</v>
          </cell>
          <cell r="D13" t="str">
            <v>Complianz plug-in for website</v>
          </cell>
          <cell r="E13">
            <v>45</v>
          </cell>
          <cell r="F13">
            <v>44221</v>
          </cell>
          <cell r="H13" t="str">
            <v>13APR21/ PERAPA 015-21</v>
          </cell>
          <cell r="I13">
            <v>44340</v>
          </cell>
          <cell r="J13" t="str">
            <v>Complianz - Website plugin for international compliance</v>
          </cell>
          <cell r="K13" t="str">
            <v>210125 - Complianz invoice 2021-0356.pdf</v>
          </cell>
          <cell r="L13" t="str">
            <v>COMPLIANZ GDPR PL 01-25 PURCHASE GRONINGEN.pdf</v>
          </cell>
        </row>
        <row r="14">
          <cell r="A14">
            <v>44221</v>
          </cell>
          <cell r="B14" t="str">
            <v>Peregrine</v>
          </cell>
          <cell r="C14" t="str">
            <v>FWC</v>
          </cell>
          <cell r="D14" t="str">
            <v>Transaction fee fro Complianz plug-in</v>
          </cell>
          <cell r="E14">
            <v>1.35</v>
          </cell>
          <cell r="F14">
            <v>44221</v>
          </cell>
          <cell r="H14" t="str">
            <v>13APR21/ PERAPA 015-21</v>
          </cell>
          <cell r="I14">
            <v>44340</v>
          </cell>
          <cell r="J14" t="str">
            <v>Foreign transaction fee for Complianz</v>
          </cell>
          <cell r="L14" t="str">
            <v>INTERNATIONAL TRANSACTION FEE 01-25 COMPLIANZ GDPR PL GRONINGEN.pdf</v>
          </cell>
        </row>
        <row r="15">
          <cell r="A15">
            <v>44224</v>
          </cell>
          <cell r="B15" t="str">
            <v>AGG</v>
          </cell>
          <cell r="C15" t="str">
            <v>LRC</v>
          </cell>
          <cell r="D15" t="str">
            <v>Shutterstock SSTK-0F065-DFD2</v>
          </cell>
          <cell r="E15">
            <v>125</v>
          </cell>
          <cell r="F15">
            <v>44224</v>
          </cell>
          <cell r="J15" t="str">
            <v>Images for websites</v>
          </cell>
          <cell r="K15" t="str">
            <v>210128 - Shutterstock SSTK-0F065-DFD2.pdf</v>
          </cell>
          <cell r="L15" t="str">
            <v>STK Shutterstock 01-28 PURCHASE 8666633954.pdf</v>
          </cell>
        </row>
        <row r="16">
          <cell r="A16">
            <v>44244</v>
          </cell>
          <cell r="B16" t="str">
            <v>AGG</v>
          </cell>
          <cell r="C16" t="str">
            <v>LRC</v>
          </cell>
          <cell r="D16" t="str">
            <v>RTCA Membership Confirmation 0049032</v>
          </cell>
          <cell r="E16">
            <v>600</v>
          </cell>
          <cell r="F16">
            <v>44244</v>
          </cell>
          <cell r="J16" t="str">
            <v>RTCA Annual Membership Dues</v>
          </cell>
          <cell r="K16" t="str">
            <v>210217 - RTCA Membership Confirmation 0049032.pdf</v>
          </cell>
          <cell r="L16" t="str">
            <v>RTCA 02-17 PURCHASE 2023300656.pdf</v>
          </cell>
        </row>
        <row r="17">
          <cell r="A17">
            <v>44245</v>
          </cell>
          <cell r="B17" t="str">
            <v>AGG</v>
          </cell>
          <cell r="C17" t="str">
            <v>LRC</v>
          </cell>
          <cell r="D17" t="str">
            <v>Mailchimp Essentials MC11806693</v>
          </cell>
          <cell r="E17">
            <v>10.55</v>
          </cell>
          <cell r="F17">
            <v>44245</v>
          </cell>
          <cell r="J17" t="str">
            <v>AGG Mailchimp account</v>
          </cell>
          <cell r="K17" t="str">
            <v>210218 - AGG - Mailchimp Essentials MC11806693.pdf</v>
          </cell>
          <cell r="L17" t="str">
            <v>MAILCHIMP MISC 02-18 PURCHASE.pdf</v>
          </cell>
        </row>
        <row r="18">
          <cell r="A18">
            <v>44247</v>
          </cell>
          <cell r="B18" t="str">
            <v>Peregrine</v>
          </cell>
          <cell r="C18" t="str">
            <v>LRC</v>
          </cell>
          <cell r="D18" t="str">
            <v>Mailchimp Essentials MC11828145</v>
          </cell>
          <cell r="E18">
            <v>52.99</v>
          </cell>
          <cell r="F18">
            <v>44247</v>
          </cell>
          <cell r="H18" t="str">
            <v>13APR21/ PERAPA 015-21</v>
          </cell>
          <cell r="I18">
            <v>44340</v>
          </cell>
          <cell r="J18" t="str">
            <v>Peregrine Mailchimp Account</v>
          </cell>
          <cell r="K18" t="str">
            <v>210220 - Peregrine - Mailchimp Essentials MC11828145.pdf</v>
          </cell>
          <cell r="L18" t="str">
            <v>MailChimp 02-20 PURCHASE Atlanta GA.pdf</v>
          </cell>
        </row>
        <row r="19">
          <cell r="A19">
            <v>44254</v>
          </cell>
          <cell r="B19" t="str">
            <v>AGG</v>
          </cell>
          <cell r="C19" t="str">
            <v>LRC</v>
          </cell>
          <cell r="D19" t="str">
            <v>Shutterstock SSTK-0B738-AA97</v>
          </cell>
          <cell r="E19">
            <v>125</v>
          </cell>
          <cell r="F19">
            <v>44254</v>
          </cell>
          <cell r="J19" t="str">
            <v>Images for websites</v>
          </cell>
          <cell r="K19" t="str">
            <v>210227 - Shutterstock SSTK-0B738-AA97.pdf</v>
          </cell>
          <cell r="L19" t="str">
            <v>STK Shutterstock 02-27 PURCHASE 8666633954 NY.pdf</v>
          </cell>
        </row>
        <row r="20">
          <cell r="A20">
            <v>44272</v>
          </cell>
          <cell r="B20" t="str">
            <v>Peregrine</v>
          </cell>
          <cell r="C20" t="str">
            <v>FWC</v>
          </cell>
          <cell r="D20" t="str">
            <v>Monster Insights web analytics</v>
          </cell>
          <cell r="E20">
            <v>79.599999999999994</v>
          </cell>
          <cell r="F20">
            <v>44272</v>
          </cell>
          <cell r="H20" t="str">
            <v>13APR21/ PERAPA 015-21</v>
          </cell>
          <cell r="I20">
            <v>44340</v>
          </cell>
          <cell r="J20" t="str">
            <v>Monster Insights - Website analytics subscription</v>
          </cell>
          <cell r="K20" t="str">
            <v>210325 - Monster Insights - Invoice 397542.pdf</v>
          </cell>
          <cell r="L20" t="str">
            <v>MONSTERINSIGHTS P 03-16 PURCHASE WEST PALM BEA FL.pdf</v>
          </cell>
        </row>
        <row r="21">
          <cell r="A21">
            <v>44272</v>
          </cell>
          <cell r="B21" t="str">
            <v>Peregrine</v>
          </cell>
          <cell r="C21" t="str">
            <v>FWC</v>
          </cell>
          <cell r="D21" t="str">
            <v>AIO SEO website tool</v>
          </cell>
          <cell r="E21">
            <v>49.5</v>
          </cell>
          <cell r="F21">
            <v>44272</v>
          </cell>
          <cell r="H21" t="str">
            <v>13APR21/ PERAPA 015-21</v>
          </cell>
          <cell r="I21">
            <v>44340</v>
          </cell>
          <cell r="J21" t="str">
            <v>Semper - Website Analytics subscription</v>
          </cell>
          <cell r="K21" t="str">
            <v>210316 - AIOSEO-AIOSEO-008847.pdf</v>
          </cell>
          <cell r="L21" t="str">
            <v>SEMPER PLUGINS AI 03-16 PURCHASE 8552845840 FL.pdf</v>
          </cell>
        </row>
        <row r="22">
          <cell r="A22">
            <v>44273</v>
          </cell>
          <cell r="B22" t="str">
            <v>AGG</v>
          </cell>
          <cell r="C22" t="str">
            <v>LRC</v>
          </cell>
          <cell r="D22" t="str">
            <v>Mailchimp Essentials MC12095090</v>
          </cell>
          <cell r="E22">
            <v>10.55</v>
          </cell>
          <cell r="F22">
            <v>44273</v>
          </cell>
          <cell r="J22" t="str">
            <v>AGG Mailchimp account</v>
          </cell>
          <cell r="K22" t="str">
            <v>210318 - AGG - Mailchimp Essentials MC12095090.pdf</v>
          </cell>
          <cell r="L22" t="str">
            <v>MAILCHIMP MISC 03-18 PURCHASE.pdf</v>
          </cell>
        </row>
        <row r="23">
          <cell r="A23">
            <v>44275</v>
          </cell>
          <cell r="B23" t="str">
            <v>Peregrine</v>
          </cell>
          <cell r="C23" t="str">
            <v>LRC</v>
          </cell>
          <cell r="D23" t="str">
            <v>Mailchimp Essentials MC12118234</v>
          </cell>
          <cell r="E23">
            <v>52.99</v>
          </cell>
          <cell r="F23">
            <v>44275</v>
          </cell>
          <cell r="H23" t="str">
            <v>13APR21/ PERAPA 015-21</v>
          </cell>
          <cell r="I23">
            <v>44340</v>
          </cell>
          <cell r="J23" t="str">
            <v>Peregrine Mailchimp Account</v>
          </cell>
          <cell r="K23" t="str">
            <v>210320 - Peregrine - Mailchimp Essentials MC12118234.pdf</v>
          </cell>
          <cell r="L23" t="str">
            <v>MailChimp 03-20 PURCHASE Atlanta GA.pdf</v>
          </cell>
        </row>
        <row r="24">
          <cell r="A24">
            <v>44283</v>
          </cell>
          <cell r="B24" t="str">
            <v>AGG</v>
          </cell>
          <cell r="C24" t="str">
            <v>LRC</v>
          </cell>
          <cell r="D24" t="str">
            <v>Shutterstock SSTK-05F1C-0C56</v>
          </cell>
          <cell r="E24">
            <v>125</v>
          </cell>
          <cell r="F24">
            <v>44283</v>
          </cell>
          <cell r="J24" t="str">
            <v>Images for websites</v>
          </cell>
          <cell r="K24" t="str">
            <v>210328 - Shutterstock SSTK-05F1C-0C56.pdf</v>
          </cell>
          <cell r="L24" t="str">
            <v>STK Shutterstock 03-28 PURCHASE 8666633954.pdf</v>
          </cell>
        </row>
        <row r="25">
          <cell r="A25">
            <v>44287</v>
          </cell>
          <cell r="B25" t="str">
            <v>Peregrine</v>
          </cell>
          <cell r="C25" t="str">
            <v>LRC</v>
          </cell>
          <cell r="D25" t="str">
            <v>Dreamstime LLC 1 Week Free Invoice 22197420</v>
          </cell>
          <cell r="E25">
            <v>0</v>
          </cell>
          <cell r="F25">
            <v>44287</v>
          </cell>
          <cell r="H25" t="str">
            <v>n/a</v>
          </cell>
          <cell r="J25" t="str">
            <v/>
          </cell>
          <cell r="K25" t="str">
            <v>210401 - Dreamstime LLC 1 Week Free Invoice 22197420.pdf</v>
          </cell>
          <cell r="L25" t="str">
            <v/>
          </cell>
        </row>
        <row r="26">
          <cell r="A26">
            <v>44287</v>
          </cell>
          <cell r="B26" t="str">
            <v>Peregrine</v>
          </cell>
          <cell r="C26" t="str">
            <v>LRC</v>
          </cell>
          <cell r="D26" t="str">
            <v>Dreamstime LLC 1 Week Paid Invoice 22197454</v>
          </cell>
          <cell r="E26">
            <v>23</v>
          </cell>
          <cell r="F26">
            <v>44287</v>
          </cell>
          <cell r="H26" t="str">
            <v>13APR21/ PERAPA 015-21</v>
          </cell>
          <cell r="I26">
            <v>44340</v>
          </cell>
          <cell r="J26" t="str">
            <v>Images for Press Releases</v>
          </cell>
          <cell r="K26" t="str">
            <v>210401 - Dreamstime LLC 1 Week Paid Invoice 22197454.pdf</v>
          </cell>
          <cell r="L26" t="str">
            <v>DREAMSTIME.COM 04-01 PURCHASE 6157715611.pdf</v>
          </cell>
        </row>
        <row r="27">
          <cell r="A27">
            <v>44291</v>
          </cell>
          <cell r="B27" t="str">
            <v>Peregrine</v>
          </cell>
          <cell r="C27" t="str">
            <v>LRC</v>
          </cell>
          <cell r="D27" t="str">
            <v>Mailchimp Google Analytics Add-on MC12271562</v>
          </cell>
          <cell r="E27">
            <v>0</v>
          </cell>
          <cell r="F27">
            <v>44291</v>
          </cell>
          <cell r="H27" t="str">
            <v>n/a</v>
          </cell>
          <cell r="J27" t="str">
            <v/>
          </cell>
          <cell r="K27" t="str">
            <v>210405 - Peregrine - Mailchimp Google Analytics Add-on MC12271562.pdf</v>
          </cell>
          <cell r="L27" t="str">
            <v/>
          </cell>
        </row>
        <row r="28">
          <cell r="A28">
            <v>44305</v>
          </cell>
          <cell r="B28" t="str">
            <v>AGG</v>
          </cell>
          <cell r="C28" t="str">
            <v>LRC</v>
          </cell>
          <cell r="D28" t="str">
            <v>Mailchimp Essentials MC12390958</v>
          </cell>
          <cell r="E28">
            <v>10.55</v>
          </cell>
          <cell r="F28">
            <v>44304</v>
          </cell>
          <cell r="J28" t="str">
            <v>AGG Mailchimp account</v>
          </cell>
          <cell r="K28" t="str">
            <v>210418 - AGG - Mailchimp Essentials MC12390958.pdf</v>
          </cell>
          <cell r="L28" t="str">
            <v>MAILCHIMP MISC 04-18 PURCHASE.pdf</v>
          </cell>
        </row>
        <row r="29">
          <cell r="A29">
            <v>44306</v>
          </cell>
          <cell r="B29" t="str">
            <v>Peregrine</v>
          </cell>
          <cell r="C29" t="str">
            <v>LRC</v>
          </cell>
          <cell r="D29" t="str">
            <v>Mailchimp Essentials MC12410854</v>
          </cell>
          <cell r="E29">
            <v>52.99</v>
          </cell>
          <cell r="F29">
            <v>44306</v>
          </cell>
          <cell r="H29" t="str">
            <v>15JUN21/ PERAPA 021-21</v>
          </cell>
          <cell r="I29">
            <v>44461</v>
          </cell>
          <cell r="J29" t="str">
            <v>Peregrine Mailchimp Account</v>
          </cell>
          <cell r="K29" t="str">
            <v>210420 - Peregrine - Mailchimp Essentials MC12410854.pdf</v>
          </cell>
          <cell r="L29" t="str">
            <v>MailChimp 04-20 PURCHASE Atlanta GA.pdf</v>
          </cell>
        </row>
        <row r="30">
          <cell r="A30">
            <v>44316</v>
          </cell>
          <cell r="B30" t="str">
            <v>AGG</v>
          </cell>
          <cell r="C30" t="str">
            <v>LRC</v>
          </cell>
          <cell r="D30" t="str">
            <v>Dreamstime LLC Paid Invoice 2230</v>
          </cell>
          <cell r="E30">
            <v>25</v>
          </cell>
          <cell r="F30">
            <v>44315</v>
          </cell>
          <cell r="J30" t="str">
            <v>Images for websites</v>
          </cell>
          <cell r="K30" t="str">
            <v>210429 - Dreamstime LLC Paid Invoice 22302762</v>
          </cell>
          <cell r="L30" t="str">
            <v>DREAMSTIME.COM 04-29 PURCHASE 6157715611.pdf</v>
          </cell>
        </row>
        <row r="31">
          <cell r="A31">
            <v>44335</v>
          </cell>
          <cell r="B31" t="str">
            <v>AGG</v>
          </cell>
          <cell r="C31" t="str">
            <v>LRC</v>
          </cell>
          <cell r="D31" t="str">
            <v>Mailchimp Essentials MC12676738</v>
          </cell>
          <cell r="E31">
            <v>10.55</v>
          </cell>
          <cell r="F31">
            <v>44334</v>
          </cell>
          <cell r="J31" t="str">
            <v>AGG Mailchimp account</v>
          </cell>
          <cell r="K31" t="str">
            <v>210518 - AGG - Mailchimp Essentials MC12676738.pdf</v>
          </cell>
          <cell r="L31" t="str">
            <v>MAILCHIMP MISC 05-18 PURCHASE.pdf</v>
          </cell>
        </row>
        <row r="32">
          <cell r="A32">
            <v>44336</v>
          </cell>
          <cell r="B32" t="str">
            <v>Peregrine</v>
          </cell>
          <cell r="C32" t="str">
            <v>LRC</v>
          </cell>
          <cell r="D32" t="str">
            <v>Mailchimp Essentials MC12696206</v>
          </cell>
          <cell r="E32">
            <v>52.99</v>
          </cell>
          <cell r="F32">
            <v>44336</v>
          </cell>
          <cell r="H32" t="str">
            <v>15JUN21/ PERAPA 021-21</v>
          </cell>
          <cell r="I32">
            <v>44461</v>
          </cell>
          <cell r="J32" t="str">
            <v>Peregrine Mailchimp Account</v>
          </cell>
          <cell r="K32" t="str">
            <v>210520 - Peregrine - Mailchimp Essentials MC12696206.pdf</v>
          </cell>
          <cell r="L32" t="str">
            <v>MailChimp 05-20 PURCHASE Atlanta GA.pdf</v>
          </cell>
        </row>
        <row r="33">
          <cell r="A33">
            <v>44351</v>
          </cell>
          <cell r="B33" t="str">
            <v>AGG</v>
          </cell>
          <cell r="C33" t="str">
            <v>FWC</v>
          </cell>
          <cell r="D33" t="str">
            <v>dmarcian Annual Subscription 37932</v>
          </cell>
          <cell r="E33">
            <v>239.88</v>
          </cell>
          <cell r="F33">
            <v>44351</v>
          </cell>
          <cell r="J33" t="str">
            <v>DMARC Subscription</v>
          </cell>
          <cell r="K33" t="str">
            <v>210604 - dmarcian Annual Subscription 37932.pdf</v>
          </cell>
          <cell r="L33" t="str">
            <v>DMARCIAN DMARCIA 06-04 PURCHASE BREVARD NC.pdf</v>
          </cell>
        </row>
        <row r="34">
          <cell r="A34">
            <v>44365</v>
          </cell>
          <cell r="B34" t="str">
            <v>AGG</v>
          </cell>
          <cell r="C34" t="str">
            <v>LRC</v>
          </cell>
          <cell r="D34" t="str">
            <v>Shutterstock SSTK-0C09E-9EA1</v>
          </cell>
          <cell r="E34">
            <v>112</v>
          </cell>
          <cell r="F34">
            <v>44365</v>
          </cell>
          <cell r="J34" t="str">
            <v>AGG Images</v>
          </cell>
          <cell r="K34" t="str">
            <v>210618 - Shutterstock SSTK-0C09E-9EA1.pdf</v>
          </cell>
          <cell r="L34" t="str">
            <v>STK Shutterstock 06-18 PURCHASE 8666633954 NY.pdf</v>
          </cell>
        </row>
        <row r="35">
          <cell r="A35">
            <v>44365</v>
          </cell>
          <cell r="B35" t="str">
            <v>AGG</v>
          </cell>
          <cell r="C35" t="str">
            <v>LRC</v>
          </cell>
          <cell r="D35" t="str">
            <v>Mailchimp Essentials MC12950198</v>
          </cell>
          <cell r="E35">
            <v>10.55</v>
          </cell>
          <cell r="F35">
            <v>44365</v>
          </cell>
          <cell r="J35" t="str">
            <v>AGG Mailchimp account</v>
          </cell>
          <cell r="K35" t="str">
            <v>210618 - AGG - Mailchimp Essentials MC12950198.pdf</v>
          </cell>
          <cell r="L35" t="str">
            <v>MAILCHIMP MISC 06-18 PURCHASE.pdf</v>
          </cell>
        </row>
        <row r="36">
          <cell r="A36">
            <v>44365</v>
          </cell>
          <cell r="B36" t="str">
            <v>AGG</v>
          </cell>
          <cell r="C36" t="str">
            <v>LRC</v>
          </cell>
          <cell r="D36" t="str">
            <v>Overnight Prints 812510583</v>
          </cell>
          <cell r="E36">
            <v>156.72</v>
          </cell>
          <cell r="F36">
            <v>44365</v>
          </cell>
          <cell r="J36" t="str">
            <v>Business Cards</v>
          </cell>
          <cell r="K36" t="str">
            <v>210618 - Overnight Prints 812510583.pdf</v>
          </cell>
          <cell r="L36" t="str">
            <v>OVERNIGHTPRINTS 06-18 PURCHASE 888-677-2000 NV.pdf</v>
          </cell>
        </row>
        <row r="37">
          <cell r="A37">
            <v>44367</v>
          </cell>
          <cell r="B37" t="str">
            <v>Peregrine</v>
          </cell>
          <cell r="C37" t="str">
            <v>LRC</v>
          </cell>
          <cell r="D37" t="str">
            <v>Mailchimp Essentials MC12968314</v>
          </cell>
          <cell r="E37">
            <v>52.99</v>
          </cell>
          <cell r="F37">
            <v>44367</v>
          </cell>
          <cell r="H37" t="str">
            <v>12NOV21/ PERAPA 028-21</v>
          </cell>
          <cell r="J37" t="str">
            <v>Peregrine Mailchimp Account</v>
          </cell>
          <cell r="K37" t="str">
            <v>210620 - Peregrine - Mailchimp Essentials MC12968314.pdf</v>
          </cell>
          <cell r="L37" t="str">
            <v>MailChimp 06-20 PURCHASE Atlanta GA.pdf</v>
          </cell>
        </row>
        <row r="38">
          <cell r="A38">
            <v>44393</v>
          </cell>
          <cell r="B38" t="str">
            <v>AGG</v>
          </cell>
          <cell r="C38" t="str">
            <v>LRC</v>
          </cell>
          <cell r="D38" t="str">
            <v>Shutterstock SSTK-0991A-8BBF</v>
          </cell>
          <cell r="E38">
            <v>125</v>
          </cell>
          <cell r="F38">
            <v>44393</v>
          </cell>
          <cell r="J38" t="str">
            <v>AGG Website Images</v>
          </cell>
          <cell r="K38" t="str">
            <v>210716 - Shutterstock SSTK-0991A-8BBF.pdf</v>
          </cell>
          <cell r="L38" t="str">
            <v>STK Shutterstock 07-16 PURCHASE 8666633954.pdf</v>
          </cell>
        </row>
        <row r="39">
          <cell r="A39">
            <v>44395</v>
          </cell>
          <cell r="B39" t="str">
            <v>AGG</v>
          </cell>
          <cell r="C39" t="str">
            <v>LRC</v>
          </cell>
          <cell r="D39" t="str">
            <v>Mailchimp Essentials MC13217346</v>
          </cell>
          <cell r="E39">
            <v>10.55</v>
          </cell>
          <cell r="F39">
            <v>44395</v>
          </cell>
          <cell r="J39" t="str">
            <v>AGG Mailchimp account</v>
          </cell>
          <cell r="K39" t="str">
            <v>210718 - AGG - Mailchimp Essentials MC13217346.pdf</v>
          </cell>
          <cell r="L39" t="str">
            <v>MAILCHIMP MISC 06-18 PURCHASE.pdf</v>
          </cell>
        </row>
        <row r="40">
          <cell r="A40">
            <v>44397</v>
          </cell>
          <cell r="B40" t="str">
            <v>Peregrine</v>
          </cell>
          <cell r="C40" t="str">
            <v>LRC</v>
          </cell>
          <cell r="D40" t="str">
            <v>Mailchimp Essentials MC13235178</v>
          </cell>
          <cell r="E40">
            <v>52.99</v>
          </cell>
          <cell r="F40">
            <v>44397</v>
          </cell>
          <cell r="H40" t="str">
            <v>12NOV21/ PERAPA 028-21</v>
          </cell>
          <cell r="J40" t="str">
            <v>Peregrine Mailchimp Account</v>
          </cell>
          <cell r="K40" t="str">
            <v>210720 - Peregrine - Mailchimp Essentials MC13235178.pdf</v>
          </cell>
          <cell r="L40" t="str">
            <v>MailChimp 07-20 PURCHASE Atlanta GA.pdf</v>
          </cell>
        </row>
        <row r="41">
          <cell r="A41">
            <v>44424</v>
          </cell>
          <cell r="B41" t="str">
            <v>AGG?</v>
          </cell>
          <cell r="C41" t="str">
            <v>LRC</v>
          </cell>
          <cell r="D41" t="str">
            <v>Shutterstock SSTK-0E624-95AD</v>
          </cell>
          <cell r="E41">
            <v>125</v>
          </cell>
          <cell r="F41">
            <v>44424</v>
          </cell>
          <cell r="J41" t="str">
            <v>AGG Website Images</v>
          </cell>
          <cell r="K41" t="str">
            <v>210816 - Shutterstock SSTK-0E624-95AD.pdf</v>
          </cell>
          <cell r="L41" t="str">
            <v>STK Shutterstock 08-16 PURCHASE 8666633954 NY.pdf</v>
          </cell>
        </row>
        <row r="42">
          <cell r="A42">
            <v>44426</v>
          </cell>
          <cell r="B42" t="str">
            <v>AGG</v>
          </cell>
          <cell r="C42" t="str">
            <v>LRC</v>
          </cell>
          <cell r="D42" t="str">
            <v>Mailchimp Essentials MC13478286</v>
          </cell>
          <cell r="E42">
            <v>10.55</v>
          </cell>
          <cell r="F42">
            <v>44426</v>
          </cell>
          <cell r="J42" t="str">
            <v>AGG Mailchimp account</v>
          </cell>
          <cell r="K42" t="str">
            <v>210818- AGG - Mailchimp Essentials MC13478286.pdf</v>
          </cell>
          <cell r="L42" t="str">
            <v>MAILCHIMP MISC 08-18 PURCHASE.pdf</v>
          </cell>
        </row>
        <row r="43">
          <cell r="A43">
            <v>44428</v>
          </cell>
          <cell r="B43" t="str">
            <v>Peregrine</v>
          </cell>
          <cell r="C43" t="str">
            <v>LRC</v>
          </cell>
          <cell r="D43" t="str">
            <v>Mailchimp Essentials MC13496322</v>
          </cell>
          <cell r="E43">
            <v>52.99</v>
          </cell>
          <cell r="F43">
            <v>44428</v>
          </cell>
          <cell r="H43" t="str">
            <v>12NOV21/ PERAPA 028-21</v>
          </cell>
          <cell r="J43" t="str">
            <v>Peregrine Mailchimp Account</v>
          </cell>
          <cell r="K43" t="str">
            <v>210820 - Peregrine - Mailchimp Essentials MC13496322.pdf</v>
          </cell>
          <cell r="L43" t="str">
            <v>MailChimp 08-20 PURCHASE Atlanta GA.pdf</v>
          </cell>
        </row>
        <row r="44">
          <cell r="A44">
            <v>44455</v>
          </cell>
          <cell r="B44" t="str">
            <v>Peregrine</v>
          </cell>
          <cell r="C44" t="str">
            <v>LRC</v>
          </cell>
          <cell r="D44" t="str">
            <v>Shutterstock SSTK-00A52-AC54</v>
          </cell>
          <cell r="E44">
            <v>125</v>
          </cell>
          <cell r="F44">
            <v>44455</v>
          </cell>
          <cell r="H44" t="str">
            <v>12NOV21/ PERAPA 028-21</v>
          </cell>
          <cell r="J44" t="str">
            <v>Peregrine Images?</v>
          </cell>
          <cell r="K44" t="str">
            <v>210916 - Shutterstock SSTK-00A52-AC54.pdf</v>
          </cell>
          <cell r="L44" t="str">
            <v>STK Shutterstock 09-16 PURCHASE 8666633954 NY.pdf</v>
          </cell>
        </row>
        <row r="45">
          <cell r="A45">
            <v>44457</v>
          </cell>
          <cell r="B45" t="str">
            <v>AGG</v>
          </cell>
          <cell r="C45" t="str">
            <v>LRC</v>
          </cell>
          <cell r="D45" t="str">
            <v>Mailchimp Essentials MC13737850</v>
          </cell>
          <cell r="E45">
            <v>10.55</v>
          </cell>
          <cell r="F45">
            <v>44457</v>
          </cell>
          <cell r="J45" t="str">
            <v>AGG Mailchimp account</v>
          </cell>
          <cell r="K45" t="str">
            <v>210918- AGG - Mailchimp Essentials MC13737850.pdf</v>
          </cell>
          <cell r="L45" t="str">
            <v>MAILCHIMP MISC 09-18 PURCHASE.pdf</v>
          </cell>
        </row>
        <row r="46">
          <cell r="A46">
            <v>44459</v>
          </cell>
          <cell r="B46" t="str">
            <v>Peregrine</v>
          </cell>
          <cell r="C46" t="str">
            <v>LRC</v>
          </cell>
          <cell r="D46" t="str">
            <v>Mailchimp Essentials MC13754670</v>
          </cell>
          <cell r="E46">
            <v>52.99</v>
          </cell>
          <cell r="F46">
            <v>44459</v>
          </cell>
          <cell r="H46" t="str">
            <v>12NOV21/ PERAPA 028-21</v>
          </cell>
          <cell r="J46" t="str">
            <v>Peregrine Mailchimp Account</v>
          </cell>
          <cell r="K46" t="str">
            <v>210920 - Peregrine - Mailchimp Essentials MC13754670.pdf</v>
          </cell>
          <cell r="L46" t="str">
            <v>MailChimp 09-20 PURCHASE Atlanta GA.pdf</v>
          </cell>
        </row>
        <row r="47">
          <cell r="A47">
            <v>44468</v>
          </cell>
          <cell r="B47" t="str">
            <v>AGG</v>
          </cell>
          <cell r="C47" t="str">
            <v>LRC</v>
          </cell>
          <cell r="D47" t="str">
            <v>vistaprint order Q5LXV-Q6A60-6F5</v>
          </cell>
          <cell r="E47">
            <v>144.33000000000001</v>
          </cell>
          <cell r="F47">
            <v>44468</v>
          </cell>
          <cell r="J47" t="str">
            <v>Lee and Hal business cards</v>
          </cell>
          <cell r="K47" t="str">
            <v>210929 - vistaprint order Q5LXV-Q6A60-6F5.pdf</v>
          </cell>
          <cell r="L47" t="str">
            <v>VISTAPR VistaPrin 09-29 PURCHASE.pdf</v>
          </cell>
        </row>
        <row r="48">
          <cell r="B48"/>
          <cell r="E48"/>
          <cell r="J48"/>
          <cell r="L48" t="str">
            <v>CROCOBLOCK-COM 10-10 PURCHASE FORT LAUDERDA FL.pdf</v>
          </cell>
        </row>
        <row r="49">
          <cell r="A49">
            <v>44468</v>
          </cell>
          <cell r="B49" t="str">
            <v>AGG</v>
          </cell>
          <cell r="C49" t="str">
            <v>LRC</v>
          </cell>
          <cell r="D49" t="str">
            <v>NBAA-BACE Registration Confirmation 1197345</v>
          </cell>
          <cell r="E49">
            <v>395</v>
          </cell>
          <cell r="F49">
            <v>44468</v>
          </cell>
          <cell r="J49" t="str">
            <v>Lee conf registration</v>
          </cell>
          <cell r="K49" t="str">
            <v>210929 - NBAA-BACE Registration Confirmation 1197345.pdf</v>
          </cell>
          <cell r="L49" t="str">
            <v>NBAA-REGISTRATION 09-29 PURCHASE.pdf</v>
          </cell>
        </row>
        <row r="50">
          <cell r="A50">
            <v>44484</v>
          </cell>
          <cell r="B50" t="str">
            <v>AGG</v>
          </cell>
          <cell r="C50" t="str">
            <v>LRC</v>
          </cell>
          <cell r="D50" t="str">
            <v>vistaprint order JVBVM-R6A18-5J4 VAT FR38822481180.pdf
211015 - vistaprint order JVBVM-R6A18-5J4</v>
          </cell>
          <cell r="E50">
            <v>102</v>
          </cell>
          <cell r="F50">
            <v>44484</v>
          </cell>
          <cell r="J50" t="str">
            <v>Forrest ink pens</v>
          </cell>
          <cell r="K50" t="str">
            <v>211015 - vistaprint order JVBVM-R6A18-5J4 VAT FR38822481180.pdf
211015 - vistaprint order JVBVM-R6A18-5J4.pdf</v>
          </cell>
          <cell r="L50" t="str">
            <v>VISTAPR VistaPrin 10-15 PURCHASE.pdf</v>
          </cell>
        </row>
        <row r="51">
          <cell r="A51">
            <v>44485</v>
          </cell>
          <cell r="B51" t="str">
            <v>AGG</v>
          </cell>
          <cell r="C51" t="str">
            <v>LRC</v>
          </cell>
          <cell r="D51" t="str">
            <v>Shutterstock SSTK-0473A-A00D</v>
          </cell>
          <cell r="E51">
            <v>125</v>
          </cell>
          <cell r="F51">
            <v>44485</v>
          </cell>
          <cell r="J51" t="str">
            <v>AGG website images</v>
          </cell>
          <cell r="K51" t="str">
            <v>211016 - Shutterstock SSTK-0473A-A00D.pdf</v>
          </cell>
          <cell r="L51" t="str">
            <v>STK Shutterstock 10-16 PURCHASE 8666633954 NY.pdf</v>
          </cell>
        </row>
        <row r="52">
          <cell r="A52">
            <v>44214</v>
          </cell>
          <cell r="B52" t="str">
            <v>AGG</v>
          </cell>
          <cell r="C52" t="str">
            <v>LRC</v>
          </cell>
          <cell r="D52" t="str">
            <v>Mailchimp Essentials MC11487833</v>
          </cell>
          <cell r="E52">
            <v>10.55</v>
          </cell>
          <cell r="F52">
            <v>44487</v>
          </cell>
          <cell r="J52" t="str">
            <v>AGG Mailchimp account</v>
          </cell>
          <cell r="K52" t="str">
            <v>211018 - AGG - Mailchimp Essentials MC11487833.pdf</v>
          </cell>
          <cell r="L52" t="str">
            <v>MAILCHIMP MISC 10-18 PURCHASE.pdf</v>
          </cell>
        </row>
        <row r="53">
          <cell r="A53">
            <v>44489</v>
          </cell>
          <cell r="B53" t="str">
            <v>Peregrine</v>
          </cell>
          <cell r="C53" t="str">
            <v>LRC</v>
          </cell>
          <cell r="D53" t="str">
            <v>Mailchimp Essentials MC14011482</v>
          </cell>
          <cell r="E53">
            <v>52.99</v>
          </cell>
          <cell r="F53">
            <v>44489</v>
          </cell>
          <cell r="H53" t="str">
            <v>12NOV21/ PERAPA 028-21</v>
          </cell>
          <cell r="J53" t="str">
            <v>Peregrine Mailchimp Account</v>
          </cell>
          <cell r="K53" t="str">
            <v>211020 - Peregrine - Mailchimp Essentials MC14011482.pdf</v>
          </cell>
          <cell r="L53" t="str">
            <v>MailChimp 10-20 PURCHASE Atlanta GA.pdf</v>
          </cell>
        </row>
        <row r="54">
          <cell r="A54">
            <v>44491</v>
          </cell>
          <cell r="B54" t="str">
            <v>AGG</v>
          </cell>
          <cell r="C54" t="str">
            <v>LRC</v>
          </cell>
          <cell r="D54" t="str">
            <v>SAE Renewal 6151308626</v>
          </cell>
          <cell r="E54">
            <v>120</v>
          </cell>
          <cell r="F54">
            <v>44491</v>
          </cell>
          <cell r="J54" t="str">
            <v>SAE Renewal through 220731</v>
          </cell>
          <cell r="K54" t="str">
            <v>211022 - SAE Renewal 6151308626.pdf</v>
          </cell>
          <cell r="L54" t="str">
            <v>SAE INTERNATIONAL 10-22 PURCHASE 7247764841 PA.pdf</v>
          </cell>
        </row>
        <row r="55">
          <cell r="A55">
            <v>44516</v>
          </cell>
          <cell r="B55" t="str">
            <v>AGG</v>
          </cell>
          <cell r="C55" t="str">
            <v>LRC</v>
          </cell>
          <cell r="D55" t="str">
            <v>Shutterstock SSTK-0E4E3-4AD5</v>
          </cell>
          <cell r="E55">
            <v>125</v>
          </cell>
          <cell r="F55">
            <v>44516</v>
          </cell>
          <cell r="J55" t="str">
            <v>AGG website images</v>
          </cell>
          <cell r="K55" t="str">
            <v>211116 - Shutterstock SSTK-0E4E3-4AD5.pdf</v>
          </cell>
          <cell r="L55" t="str">
            <v>STK Shutterstock 11-16 PURCHASE 8666633954 NY.pdf</v>
          </cell>
        </row>
        <row r="56">
          <cell r="A56">
            <v>44519</v>
          </cell>
          <cell r="B56" t="str">
            <v>AGG</v>
          </cell>
          <cell r="C56" t="str">
            <v>LRC</v>
          </cell>
          <cell r="D56" t="str">
            <v>Mailchimp Essentials MC14251070</v>
          </cell>
          <cell r="E56">
            <v>9.49</v>
          </cell>
          <cell r="F56">
            <v>44518</v>
          </cell>
          <cell r="J56" t="str">
            <v>AGG Mailchimp account</v>
          </cell>
          <cell r="K56" t="str">
            <v>211118 - AGG - Mailchimp Essentials MC14251070.pdf</v>
          </cell>
          <cell r="L56" t="str">
            <v>MAILCHIMP MISC 11-18 PURCHASE.pdf</v>
          </cell>
        </row>
        <row r="57">
          <cell r="A57">
            <v>44522</v>
          </cell>
          <cell r="B57" t="str">
            <v>Peregrine</v>
          </cell>
          <cell r="C57" t="str">
            <v>LRC</v>
          </cell>
          <cell r="D57" t="str">
            <v>Mailchimp Essentials MC14268418</v>
          </cell>
          <cell r="E57">
            <v>47.69</v>
          </cell>
          <cell r="F57">
            <v>44520</v>
          </cell>
          <cell r="J57" t="str">
            <v>Peregrine Mailchimp Account</v>
          </cell>
          <cell r="K57" t="str">
            <v>211120 - Peregrine - Mailchimp Essentials MC14268418.pdf</v>
          </cell>
          <cell r="L57" t="str">
            <v>MailChimp 11-22 PURCHASE Atlanta GA.pdf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7"/>
  <sheetViews>
    <sheetView tabSelected="1" workbookViewId="0">
      <selection activeCell="D34" sqref="D34"/>
    </sheetView>
  </sheetViews>
  <sheetFormatPr defaultColWidth="11.42578125" defaultRowHeight="15" x14ac:dyDescent="0.25"/>
  <cols>
    <col min="1" max="1" width="10.7109375" style="24" customWidth="1"/>
    <col min="2" max="2" width="27.42578125" style="24" customWidth="1"/>
    <col min="3" max="3" width="23" style="25" customWidth="1"/>
    <col min="4" max="4" width="12.28515625" style="25" customWidth="1"/>
    <col min="5" max="5" width="66.28515625" style="25" customWidth="1"/>
    <col min="6" max="6" width="16.42578125" style="18" customWidth="1"/>
    <col min="7" max="7" width="10.7109375" style="43" customWidth="1"/>
    <col min="8" max="8" width="12" style="44" customWidth="1"/>
    <col min="9" max="9" width="11.42578125" style="26" customWidth="1"/>
    <col min="10" max="10" width="10.7109375" style="18" customWidth="1"/>
    <col min="11" max="11" width="11.42578125" style="19" bestFit="1" customWidth="1"/>
    <col min="12" max="12" width="10.42578125" style="19" customWidth="1"/>
    <col min="13" max="13" width="11.42578125" style="19" customWidth="1"/>
    <col min="14" max="14" width="10.42578125" style="19" customWidth="1"/>
    <col min="15" max="16384" width="11.42578125" style="19"/>
  </cols>
  <sheetData>
    <row r="1" spans="1:15" x14ac:dyDescent="0.25">
      <c r="A1" s="51" t="s">
        <v>18</v>
      </c>
      <c r="B1" s="51"/>
      <c r="C1" s="53" t="s">
        <v>54</v>
      </c>
      <c r="D1" s="54"/>
      <c r="E1" s="51" t="s">
        <v>60</v>
      </c>
      <c r="F1" s="55"/>
      <c r="G1" s="56"/>
      <c r="H1" s="56"/>
      <c r="I1" s="55"/>
    </row>
    <row r="2" spans="1:15" x14ac:dyDescent="0.25">
      <c r="A2" s="51" t="s">
        <v>15</v>
      </c>
      <c r="B2" s="51"/>
      <c r="C2" s="95" t="str">
        <f ca="1">SUBSTITUTE(MID(CELL("filename"),SEARCH("[",CELL("filename"))+1, SEARCH("]",CELL("filename"))-SEARCH("[",CELL("filename"))-1),".xlsx","")</f>
        <v>220211 - LRC ADS_BG ER MasterCard Peregrine Billable 02a-2022</v>
      </c>
      <c r="D2" s="57"/>
      <c r="E2" s="58"/>
      <c r="F2" s="59"/>
      <c r="G2" s="60"/>
      <c r="H2" s="61"/>
      <c r="I2" s="62"/>
    </row>
    <row r="3" spans="1:15" ht="18.75" x14ac:dyDescent="0.3">
      <c r="A3" s="51" t="s">
        <v>16</v>
      </c>
      <c r="B3" s="51"/>
      <c r="C3" s="96">
        <f ca="1">DATE("20"&amp;LEFT(C2,2),MID(C2,3,2),MID(C2,5,2))</f>
        <v>44603</v>
      </c>
      <c r="D3" s="63"/>
      <c r="E3" s="58"/>
      <c r="F3" s="59"/>
      <c r="G3" s="64"/>
      <c r="H3" s="65"/>
      <c r="I3" s="66"/>
    </row>
    <row r="4" spans="1:15" x14ac:dyDescent="0.25">
      <c r="A4" s="51" t="s">
        <v>17</v>
      </c>
      <c r="B4" s="51"/>
      <c r="C4" s="53" t="s">
        <v>67</v>
      </c>
      <c r="D4" s="57"/>
      <c r="E4" s="67"/>
      <c r="F4" s="59"/>
      <c r="G4" s="64"/>
      <c r="H4" s="65"/>
      <c r="I4" s="62"/>
    </row>
    <row r="5" spans="1:15" x14ac:dyDescent="0.25">
      <c r="A5" s="51"/>
      <c r="B5" s="52"/>
      <c r="C5" s="67"/>
      <c r="D5" s="67"/>
      <c r="E5" s="67"/>
      <c r="F5" s="59"/>
      <c r="G5" s="64"/>
      <c r="H5" s="65"/>
      <c r="I5" s="68"/>
    </row>
    <row r="6" spans="1:15" ht="30" x14ac:dyDescent="0.25">
      <c r="A6" s="36" t="s">
        <v>0</v>
      </c>
      <c r="B6" s="36" t="s">
        <v>2</v>
      </c>
      <c r="C6" s="16" t="s">
        <v>1</v>
      </c>
      <c r="D6" s="109" t="s">
        <v>11</v>
      </c>
      <c r="E6" s="110"/>
      <c r="F6" s="17" t="s">
        <v>19</v>
      </c>
      <c r="G6" s="37" t="s">
        <v>23</v>
      </c>
      <c r="H6" s="38" t="s">
        <v>20</v>
      </c>
      <c r="I6" s="16" t="s">
        <v>22</v>
      </c>
      <c r="J6" s="21"/>
    </row>
    <row r="7" spans="1:15" x14ac:dyDescent="0.25">
      <c r="A7" s="31">
        <v>44601</v>
      </c>
      <c r="B7" s="30" t="s">
        <v>55</v>
      </c>
      <c r="C7" s="28" t="s">
        <v>63</v>
      </c>
      <c r="D7" s="99" t="s">
        <v>64</v>
      </c>
      <c r="E7" s="99" t="s">
        <v>65</v>
      </c>
      <c r="F7" s="23">
        <v>850</v>
      </c>
      <c r="G7" s="39" t="s">
        <v>52</v>
      </c>
      <c r="H7" s="39">
        <v>1</v>
      </c>
      <c r="I7" s="23">
        <f>F7*H7</f>
        <v>850</v>
      </c>
      <c r="K7" s="18"/>
    </row>
    <row r="8" spans="1:15" x14ac:dyDescent="0.25">
      <c r="A8" s="32"/>
      <c r="B8" s="30"/>
      <c r="C8" s="28"/>
      <c r="D8" s="99"/>
      <c r="E8" s="99"/>
      <c r="F8" s="23"/>
      <c r="G8" s="39"/>
      <c r="H8" s="39">
        <v>1</v>
      </c>
      <c r="I8" s="23">
        <f>F8*H8</f>
        <v>0</v>
      </c>
      <c r="K8" s="18"/>
      <c r="O8" s="27"/>
    </row>
    <row r="9" spans="1:15" x14ac:dyDescent="0.25">
      <c r="A9" s="32"/>
      <c r="B9" s="30"/>
      <c r="C9" s="28"/>
      <c r="D9" s="99"/>
      <c r="E9" s="99"/>
      <c r="F9" s="23"/>
      <c r="G9" s="39"/>
      <c r="H9" s="39">
        <v>1</v>
      </c>
      <c r="I9" s="23">
        <f>F9*H9</f>
        <v>0</v>
      </c>
      <c r="N9" s="27"/>
    </row>
    <row r="10" spans="1:15" x14ac:dyDescent="0.25">
      <c r="A10" s="32"/>
      <c r="B10" s="30"/>
      <c r="C10" s="28"/>
      <c r="D10" s="99"/>
      <c r="E10" s="99"/>
      <c r="F10" s="23"/>
      <c r="G10" s="39"/>
      <c r="H10" s="39">
        <v>1</v>
      </c>
      <c r="I10" s="23">
        <f t="shared" ref="I10:I11" si="0">F10*H10</f>
        <v>0</v>
      </c>
      <c r="N10" s="27"/>
    </row>
    <row r="11" spans="1:15" x14ac:dyDescent="0.25">
      <c r="A11" s="31"/>
      <c r="B11" s="30"/>
      <c r="C11" s="28"/>
      <c r="D11" s="99"/>
      <c r="E11" s="99"/>
      <c r="F11" s="23"/>
      <c r="G11" s="39"/>
      <c r="H11" s="39">
        <v>1</v>
      </c>
      <c r="I11" s="23">
        <f t="shared" si="0"/>
        <v>0</v>
      </c>
    </row>
    <row r="12" spans="1:15" x14ac:dyDescent="0.25">
      <c r="A12" s="31"/>
      <c r="B12" s="30"/>
      <c r="C12" s="28"/>
      <c r="D12" s="99"/>
      <c r="E12" s="100"/>
      <c r="F12" s="34"/>
      <c r="G12" s="39"/>
      <c r="H12" s="39"/>
      <c r="I12" s="23"/>
    </row>
    <row r="13" spans="1:15" x14ac:dyDescent="0.25">
      <c r="A13" s="31"/>
      <c r="B13" s="30"/>
      <c r="C13" s="28"/>
      <c r="D13" s="99"/>
      <c r="E13" s="100"/>
      <c r="F13" s="34"/>
      <c r="G13" s="40"/>
      <c r="H13" s="39"/>
      <c r="I13" s="23"/>
    </row>
    <row r="14" spans="1:15" x14ac:dyDescent="0.25">
      <c r="A14" s="31"/>
      <c r="B14" s="30"/>
      <c r="C14" s="28"/>
      <c r="D14" s="99"/>
      <c r="E14" s="100"/>
      <c r="F14" s="34"/>
      <c r="G14" s="40"/>
      <c r="H14" s="39"/>
      <c r="I14" s="23"/>
    </row>
    <row r="15" spans="1:15" x14ac:dyDescent="0.25">
      <c r="A15" s="31"/>
      <c r="B15" s="30"/>
      <c r="C15" s="28"/>
      <c r="D15" s="99"/>
      <c r="E15" s="100"/>
      <c r="F15" s="34"/>
      <c r="G15" s="40"/>
      <c r="H15" s="39"/>
      <c r="I15" s="23"/>
    </row>
    <row r="16" spans="1:15" x14ac:dyDescent="0.25">
      <c r="A16" s="31"/>
      <c r="B16" s="30"/>
      <c r="C16" s="28"/>
      <c r="D16" s="99"/>
      <c r="E16" s="100"/>
      <c r="F16" s="35"/>
      <c r="G16" s="41"/>
      <c r="H16" s="39"/>
      <c r="I16" s="23"/>
    </row>
    <row r="17" spans="1:9" x14ac:dyDescent="0.25">
      <c r="A17" s="32"/>
      <c r="B17" s="30"/>
      <c r="C17" s="28"/>
      <c r="D17" s="99"/>
      <c r="E17" s="100"/>
      <c r="F17" s="34"/>
      <c r="G17" s="40"/>
      <c r="H17" s="39"/>
      <c r="I17" s="23"/>
    </row>
    <row r="18" spans="1:9" x14ac:dyDescent="0.25">
      <c r="A18" s="31"/>
      <c r="B18" s="30"/>
      <c r="C18" s="28"/>
      <c r="D18" s="99"/>
      <c r="E18" s="100"/>
      <c r="F18" s="34"/>
      <c r="G18" s="40"/>
      <c r="H18" s="39"/>
      <c r="I18" s="23"/>
    </row>
    <row r="19" spans="1:9" x14ac:dyDescent="0.25">
      <c r="A19" s="31"/>
      <c r="B19" s="30"/>
      <c r="C19" s="28"/>
      <c r="D19" s="99"/>
      <c r="E19" s="100"/>
      <c r="F19" s="34"/>
      <c r="G19" s="40"/>
      <c r="H19" s="39"/>
      <c r="I19" s="23"/>
    </row>
    <row r="20" spans="1:9" x14ac:dyDescent="0.25">
      <c r="A20" s="31"/>
      <c r="B20" s="30"/>
      <c r="C20" s="28"/>
      <c r="D20" s="99"/>
      <c r="E20" s="100"/>
      <c r="F20" s="34"/>
      <c r="G20" s="40"/>
      <c r="H20" s="39"/>
      <c r="I20" s="23"/>
    </row>
    <row r="21" spans="1:9" x14ac:dyDescent="0.25">
      <c r="A21" s="31"/>
      <c r="B21" s="30"/>
      <c r="C21" s="28"/>
      <c r="D21" s="99"/>
      <c r="E21" s="100"/>
      <c r="F21" s="34"/>
      <c r="G21" s="40"/>
      <c r="H21" s="39"/>
      <c r="I21" s="23"/>
    </row>
    <row r="22" spans="1:9" x14ac:dyDescent="0.25">
      <c r="A22" s="31"/>
      <c r="B22" s="30"/>
      <c r="C22" s="28"/>
      <c r="D22" s="99"/>
      <c r="E22" s="100"/>
      <c r="F22" s="35"/>
      <c r="G22" s="41"/>
      <c r="H22" s="39"/>
      <c r="I22" s="23"/>
    </row>
    <row r="23" spans="1:9" x14ac:dyDescent="0.25">
      <c r="A23" s="31"/>
      <c r="B23" s="30"/>
      <c r="C23" s="28"/>
      <c r="D23" s="99"/>
      <c r="E23" s="100"/>
      <c r="F23" s="35"/>
      <c r="G23" s="41"/>
      <c r="H23" s="39"/>
      <c r="I23" s="23"/>
    </row>
    <row r="24" spans="1:9" x14ac:dyDescent="0.25">
      <c r="A24" s="31"/>
      <c r="B24" s="30"/>
      <c r="C24" s="28"/>
      <c r="D24" s="99"/>
      <c r="E24" s="100"/>
      <c r="F24" s="35"/>
      <c r="G24" s="40"/>
      <c r="H24" s="39"/>
      <c r="I24" s="23"/>
    </row>
    <row r="25" spans="1:9" x14ac:dyDescent="0.25">
      <c r="A25" s="31"/>
      <c r="B25" s="30"/>
      <c r="C25" s="28"/>
      <c r="D25" s="99"/>
      <c r="E25" s="100"/>
      <c r="F25" s="23"/>
      <c r="G25" s="40"/>
      <c r="H25" s="39"/>
      <c r="I25" s="23"/>
    </row>
    <row r="26" spans="1:9" x14ac:dyDescent="0.25">
      <c r="A26" s="31"/>
      <c r="B26" s="30"/>
      <c r="C26" s="28"/>
      <c r="D26" s="99"/>
      <c r="E26" s="100"/>
      <c r="F26" s="35"/>
      <c r="G26" s="41"/>
      <c r="H26" s="39"/>
      <c r="I26" s="23"/>
    </row>
    <row r="27" spans="1:9" x14ac:dyDescent="0.25">
      <c r="A27" s="31"/>
      <c r="B27" s="30"/>
      <c r="C27" s="28"/>
      <c r="D27" s="99"/>
      <c r="E27" s="98"/>
      <c r="F27" s="35"/>
      <c r="G27" s="41"/>
      <c r="H27" s="39"/>
      <c r="I27" s="23"/>
    </row>
    <row r="28" spans="1:9" x14ac:dyDescent="0.25">
      <c r="A28" s="31"/>
      <c r="B28" s="30"/>
      <c r="C28" s="28"/>
      <c r="D28" s="99"/>
      <c r="E28" s="98"/>
      <c r="F28" s="35"/>
      <c r="G28" s="41"/>
      <c r="H28" s="39"/>
      <c r="I28" s="23"/>
    </row>
    <row r="29" spans="1:9" x14ac:dyDescent="0.25">
      <c r="A29" s="31"/>
      <c r="B29" s="30"/>
      <c r="C29" s="28"/>
      <c r="D29" s="99"/>
      <c r="E29" s="98"/>
      <c r="F29" s="23"/>
      <c r="G29" s="41"/>
      <c r="H29" s="39"/>
      <c r="I29" s="23"/>
    </row>
    <row r="30" spans="1:9" x14ac:dyDescent="0.25">
      <c r="A30" s="31"/>
      <c r="B30" s="30"/>
      <c r="C30" s="28"/>
      <c r="D30" s="99"/>
      <c r="E30" s="98"/>
      <c r="F30" s="23"/>
      <c r="G30" s="41"/>
      <c r="H30" s="39"/>
      <c r="I30" s="23"/>
    </row>
    <row r="31" spans="1:9" x14ac:dyDescent="0.25">
      <c r="A31" s="31"/>
      <c r="B31" s="30"/>
      <c r="C31" s="28"/>
      <c r="D31" s="99"/>
      <c r="E31" s="98"/>
      <c r="F31" s="23"/>
      <c r="G31" s="41"/>
      <c r="H31" s="39"/>
      <c r="I31" s="23"/>
    </row>
    <row r="32" spans="1:9" x14ac:dyDescent="0.25">
      <c r="A32" s="31"/>
      <c r="B32" s="30"/>
      <c r="C32" s="28"/>
      <c r="D32" s="99"/>
      <c r="E32" s="98"/>
      <c r="F32" s="23"/>
      <c r="G32" s="41"/>
      <c r="H32" s="39"/>
      <c r="I32" s="23"/>
    </row>
    <row r="33" spans="1:9" x14ac:dyDescent="0.25">
      <c r="A33" s="31"/>
      <c r="B33" s="30"/>
      <c r="C33" s="28"/>
      <c r="D33" s="97"/>
      <c r="E33" s="98"/>
      <c r="F33" s="23"/>
      <c r="G33" s="41"/>
      <c r="H33" s="39"/>
      <c r="I33" s="23"/>
    </row>
    <row r="34" spans="1:9" x14ac:dyDescent="0.25">
      <c r="A34" s="31"/>
      <c r="B34" s="30"/>
      <c r="C34" s="28"/>
      <c r="D34" s="97"/>
      <c r="E34" s="98"/>
      <c r="F34" s="23"/>
      <c r="G34" s="41"/>
      <c r="H34" s="39"/>
      <c r="I34" s="23"/>
    </row>
    <row r="35" spans="1:9" x14ac:dyDescent="0.25">
      <c r="A35" s="31"/>
      <c r="B35" s="30"/>
      <c r="C35" s="28"/>
      <c r="D35" s="97"/>
      <c r="E35" s="98"/>
      <c r="F35" s="23"/>
      <c r="G35" s="41"/>
      <c r="H35" s="39"/>
      <c r="I35" s="23"/>
    </row>
    <row r="36" spans="1:9" x14ac:dyDescent="0.25">
      <c r="A36" s="31"/>
      <c r="B36" s="30"/>
      <c r="C36" s="28"/>
      <c r="D36" s="97"/>
      <c r="E36" s="98"/>
      <c r="F36" s="23"/>
      <c r="G36" s="41"/>
      <c r="H36" s="39"/>
      <c r="I36" s="23"/>
    </row>
    <row r="37" spans="1:9" x14ac:dyDescent="0.25">
      <c r="A37" s="31"/>
      <c r="B37" s="30"/>
      <c r="C37" s="28"/>
      <c r="D37" s="97"/>
      <c r="E37" s="98"/>
      <c r="F37" s="23"/>
      <c r="G37" s="41"/>
      <c r="H37" s="39"/>
      <c r="I37" s="23"/>
    </row>
    <row r="38" spans="1:9" x14ac:dyDescent="0.25">
      <c r="A38" s="31"/>
      <c r="B38" s="30"/>
      <c r="C38" s="28"/>
      <c r="D38" s="97"/>
      <c r="E38" s="98"/>
      <c r="F38" s="23"/>
      <c r="G38" s="41"/>
      <c r="H38" s="39"/>
      <c r="I38" s="23"/>
    </row>
    <row r="39" spans="1:9" x14ac:dyDescent="0.25">
      <c r="A39" s="31"/>
      <c r="B39" s="30"/>
      <c r="C39" s="28"/>
      <c r="D39" s="97"/>
      <c r="E39" s="98"/>
      <c r="F39" s="23"/>
      <c r="G39" s="41"/>
      <c r="H39" s="39"/>
      <c r="I39" s="23"/>
    </row>
    <row r="40" spans="1:9" x14ac:dyDescent="0.25">
      <c r="A40" s="31"/>
      <c r="B40" s="30"/>
      <c r="C40" s="28"/>
      <c r="D40" s="97"/>
      <c r="E40" s="98"/>
      <c r="F40" s="23"/>
      <c r="G40" s="41"/>
      <c r="H40" s="39"/>
      <c r="I40" s="23"/>
    </row>
    <row r="41" spans="1:9" x14ac:dyDescent="0.25">
      <c r="A41" s="31"/>
      <c r="B41" s="30"/>
      <c r="C41" s="28"/>
      <c r="D41" s="97"/>
      <c r="E41" s="98"/>
      <c r="F41" s="23"/>
      <c r="G41" s="41"/>
      <c r="H41" s="39"/>
      <c r="I41" s="23"/>
    </row>
    <row r="42" spans="1:9" x14ac:dyDescent="0.25">
      <c r="A42" s="31"/>
      <c r="B42" s="30"/>
      <c r="C42" s="28"/>
      <c r="D42" s="97"/>
      <c r="E42" s="98"/>
      <c r="F42" s="23"/>
      <c r="G42" s="41"/>
      <c r="H42" s="39"/>
      <c r="I42" s="23"/>
    </row>
    <row r="43" spans="1:9" x14ac:dyDescent="0.25">
      <c r="A43" s="31"/>
      <c r="B43" s="30"/>
      <c r="C43" s="28"/>
      <c r="D43" s="97"/>
      <c r="E43" s="98"/>
      <c r="F43" s="23"/>
      <c r="G43" s="41"/>
      <c r="H43" s="39"/>
      <c r="I43" s="23"/>
    </row>
    <row r="44" spans="1:9" x14ac:dyDescent="0.25">
      <c r="A44" s="31"/>
      <c r="B44" s="22"/>
      <c r="C44" s="28"/>
      <c r="D44" s="97"/>
      <c r="E44" s="98"/>
      <c r="F44" s="23"/>
      <c r="G44" s="41"/>
      <c r="H44" s="39"/>
      <c r="I44" s="23"/>
    </row>
    <row r="45" spans="1:9" x14ac:dyDescent="0.25">
      <c r="A45" s="31"/>
      <c r="B45" s="22"/>
      <c r="C45" s="28"/>
      <c r="D45" s="97"/>
      <c r="E45" s="98"/>
      <c r="F45" s="23"/>
      <c r="G45" s="39"/>
      <c r="H45" s="39"/>
      <c r="I45" s="23"/>
    </row>
    <row r="46" spans="1:9" x14ac:dyDescent="0.25">
      <c r="A46" s="33"/>
      <c r="B46" s="22"/>
      <c r="C46" s="28" t="s">
        <v>4</v>
      </c>
      <c r="D46" s="101" t="s">
        <v>14</v>
      </c>
      <c r="E46" s="102"/>
      <c r="F46" s="29">
        <f>'Mileage Log'!G35</f>
        <v>0</v>
      </c>
      <c r="G46" s="42"/>
      <c r="H46" s="39"/>
      <c r="I46" s="23">
        <f>F46*H46</f>
        <v>0</v>
      </c>
    </row>
    <row r="47" spans="1:9" ht="15.75" thickBot="1" x14ac:dyDescent="0.3">
      <c r="A47" s="69" t="s">
        <v>21</v>
      </c>
      <c r="B47" s="52"/>
      <c r="C47" s="67"/>
      <c r="D47" s="67"/>
      <c r="E47" s="70"/>
      <c r="F47" s="59"/>
      <c r="G47" s="64"/>
      <c r="H47" s="65"/>
      <c r="I47" s="71"/>
    </row>
    <row r="48" spans="1:9" ht="15.75" thickBot="1" x14ac:dyDescent="0.3">
      <c r="A48" s="72"/>
      <c r="B48" s="52"/>
      <c r="C48" s="67"/>
      <c r="D48" s="67"/>
      <c r="E48" s="83" t="s">
        <v>56</v>
      </c>
      <c r="F48" s="103"/>
      <c r="G48" s="104"/>
      <c r="H48" s="104"/>
      <c r="I48" s="105">
        <f>SUM(I7:I46)</f>
        <v>850</v>
      </c>
    </row>
    <row r="49" spans="1:9" ht="15.75" thickBot="1" x14ac:dyDescent="0.3">
      <c r="A49" s="73" t="s">
        <v>54</v>
      </c>
      <c r="B49" s="52"/>
      <c r="C49" s="58"/>
      <c r="D49" s="58"/>
      <c r="E49" s="83" t="str">
        <f>"Total Expenses Due"&amp;IF(LEN(E1)&gt;7," from "&amp;SUBSTITUTE(E1,"Client: ",""),"")</f>
        <v>Total Expenses Due from Peregrine</v>
      </c>
      <c r="F49" s="103"/>
      <c r="G49" s="104"/>
      <c r="H49" s="104"/>
      <c r="I49" s="105">
        <f>IF(LEN(E1)&gt;7,I48,0)</f>
        <v>850</v>
      </c>
    </row>
    <row r="50" spans="1:9" x14ac:dyDescent="0.25">
      <c r="A50" s="72"/>
      <c r="B50" s="52"/>
      <c r="C50" s="58"/>
      <c r="D50" s="58"/>
      <c r="E50" s="70"/>
      <c r="F50" s="59"/>
      <c r="G50" s="64"/>
      <c r="H50" s="64"/>
      <c r="I50" s="74"/>
    </row>
    <row r="51" spans="1:9" x14ac:dyDescent="0.25">
      <c r="A51" s="72"/>
      <c r="B51" s="52"/>
      <c r="C51" s="58"/>
      <c r="D51" s="58"/>
      <c r="E51" s="70"/>
      <c r="F51" s="59"/>
      <c r="G51" s="64"/>
      <c r="H51" s="64"/>
      <c r="I51" s="74"/>
    </row>
    <row r="52" spans="1:9" ht="14.25" customHeight="1" x14ac:dyDescent="0.25">
      <c r="A52" s="75" t="s">
        <v>53</v>
      </c>
      <c r="B52" s="76"/>
      <c r="C52" s="77"/>
      <c r="D52" s="77"/>
      <c r="E52" s="78"/>
      <c r="F52" s="79"/>
      <c r="G52" s="80"/>
      <c r="H52" s="81"/>
      <c r="I52" s="82"/>
    </row>
    <row r="53" spans="1:9" x14ac:dyDescent="0.25">
      <c r="B53" s="19"/>
    </row>
    <row r="54" spans="1:9" x14ac:dyDescent="0.25">
      <c r="B54" s="19"/>
    </row>
    <row r="55" spans="1:9" x14ac:dyDescent="0.25">
      <c r="B55" s="19"/>
    </row>
    <row r="56" spans="1:9" x14ac:dyDescent="0.25">
      <c r="B56" s="19"/>
    </row>
    <row r="57" spans="1:9" x14ac:dyDescent="0.25">
      <c r="B57" s="19"/>
    </row>
    <row r="58" spans="1:9" x14ac:dyDescent="0.25">
      <c r="B58" s="19"/>
    </row>
    <row r="59" spans="1:9" x14ac:dyDescent="0.25">
      <c r="B59" s="19"/>
    </row>
    <row r="60" spans="1:9" x14ac:dyDescent="0.25">
      <c r="B60" s="19"/>
    </row>
    <row r="61" spans="1:9" x14ac:dyDescent="0.25">
      <c r="B61" s="19"/>
    </row>
    <row r="62" spans="1:9" x14ac:dyDescent="0.25">
      <c r="B62" s="19"/>
    </row>
    <row r="63" spans="1:9" x14ac:dyDescent="0.25">
      <c r="B63" s="19"/>
    </row>
    <row r="64" spans="1:9" x14ac:dyDescent="0.25">
      <c r="B64" s="19"/>
    </row>
    <row r="65" spans="2:2" x14ac:dyDescent="0.25">
      <c r="B65" s="19"/>
    </row>
    <row r="66" spans="2:2" x14ac:dyDescent="0.25">
      <c r="B66" s="19"/>
    </row>
    <row r="67" spans="2:2" x14ac:dyDescent="0.25">
      <c r="B67" s="19"/>
    </row>
  </sheetData>
  <mergeCells count="1">
    <mergeCell ref="D6:E6"/>
  </mergeCells>
  <phoneticPr fontId="4" type="noConversion"/>
  <pageMargins left="0.7" right="0.7" top="0.75" bottom="0.75" header="0.3" footer="0.3"/>
  <pageSetup scale="64" orientation="landscape" r:id="rId1"/>
  <cellWatches>
    <cellWatch r="G2"/>
  </cellWatche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'Expense Types'!$A$2:$A$33</xm:f>
          </x14:formula1>
          <xm:sqref>C7:C45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04113-28FA-4F18-8E4B-61D5030FF2DF}">
  <sheetPr>
    <pageSetUpPr fitToPage="1"/>
  </sheetPr>
  <dimension ref="A1:F6"/>
  <sheetViews>
    <sheetView zoomScale="90" zoomScaleNormal="90" workbookViewId="0">
      <pane xSplit="3" ySplit="1" topLeftCell="D2" activePane="bottomRight" state="frozen"/>
      <selection activeCell="D34" sqref="D34"/>
      <selection pane="topRight" activeCell="D34" sqref="D34"/>
      <selection pane="bottomLeft" activeCell="D34" sqref="D34"/>
      <selection pane="bottomRight" activeCell="D34" sqref="D34"/>
    </sheetView>
  </sheetViews>
  <sheetFormatPr defaultRowHeight="15" x14ac:dyDescent="0.25"/>
  <cols>
    <col min="1" max="1" width="9.140625" style="106"/>
    <col min="2" max="2" width="36.7109375" bestFit="1" customWidth="1"/>
    <col min="3" max="3" width="29.42578125" bestFit="1" customWidth="1"/>
    <col min="4" max="4" width="55.28515625" bestFit="1" customWidth="1"/>
    <col min="5" max="5" width="48.7109375" bestFit="1" customWidth="1"/>
    <col min="6" max="6" width="68.85546875" bestFit="1" customWidth="1"/>
  </cols>
  <sheetData>
    <row r="1" spans="1:6" s="108" customFormat="1" x14ac:dyDescent="0.25">
      <c r="A1" s="107" t="s">
        <v>57</v>
      </c>
      <c r="B1" s="108" t="s">
        <v>11</v>
      </c>
      <c r="C1" s="108" t="s">
        <v>58</v>
      </c>
      <c r="D1" s="108" t="s">
        <v>61</v>
      </c>
      <c r="E1" s="108" t="s">
        <v>62</v>
      </c>
      <c r="F1" s="108" t="s">
        <v>59</v>
      </c>
    </row>
    <row r="2" spans="1:6" x14ac:dyDescent="0.25">
      <c r="A2" s="106">
        <v>1</v>
      </c>
      <c r="B2" t="str">
        <f>INDEX('Expense Summary'!$A$7:$F$11,A2,5)</f>
        <v>JETNET G150 Data</v>
      </c>
      <c r="C2" t="str">
        <f>B2</f>
        <v>JETNET G150 Data</v>
      </c>
      <c r="D2" t="s">
        <v>66</v>
      </c>
      <c r="E2" t="e">
        <f>INDEX('[1]AGG MC Chg Trkg Mas'!$A:$L,MATCH($B2,'[1]AGG MC Chg Trkg Mas'!$D:$D,0),MATCH(E$1,'[1]AGG MC Chg Trkg Mas'!$A$1:$L$1,0))</f>
        <v>#N/A</v>
      </c>
      <c r="F2" t="e">
        <f>INDEX('[1]AGG MC Chg Trkg Mas'!$A:$L,MATCH($B2,'[1]AGG MC Chg Trkg Mas'!$D:$D,0),MATCH(F$1,'[1]AGG MC Chg Trkg Mas'!$A$1:$L$1,0))</f>
        <v>#N/A</v>
      </c>
    </row>
    <row r="3" spans="1:6" x14ac:dyDescent="0.25">
      <c r="A3" s="106">
        <v>2</v>
      </c>
      <c r="B3">
        <f>INDEX('Expense Summary'!$A$7:$F$11,A3,5)</f>
        <v>0</v>
      </c>
      <c r="C3" t="e">
        <f>INDEX('[1]AGG MC Chg Trkg Mas'!$A:$L,MATCH($B3,'[1]AGG MC Chg Trkg Mas'!$D:$D,0),MATCH(C$1,'[1]AGG MC Chg Trkg Mas'!$A$1:$L$1,0))</f>
        <v>#N/A</v>
      </c>
      <c r="D3" t="e">
        <f>INDEX('[1]AGG MC Chg Trkg Mas'!$A:$L,MATCH($B3,'[1]AGG MC Chg Trkg Mas'!$D:$D,0),MATCH(D$1,'[1]AGG MC Chg Trkg Mas'!$A$1:$L$1,0))</f>
        <v>#N/A</v>
      </c>
      <c r="E3" t="e">
        <f>INDEX('[1]AGG MC Chg Trkg Mas'!$A:$L,MATCH($B3,'[1]AGG MC Chg Trkg Mas'!$D:$D,0),MATCH(E$1,'[1]AGG MC Chg Trkg Mas'!$A$1:$L$1,0))</f>
        <v>#N/A</v>
      </c>
      <c r="F3" t="e">
        <f>INDEX('[1]AGG MC Chg Trkg Mas'!$A:$L,MATCH($B3,'[1]AGG MC Chg Trkg Mas'!$D:$D,0),MATCH(F$1,'[1]AGG MC Chg Trkg Mas'!$A$1:$L$1,0))</f>
        <v>#N/A</v>
      </c>
    </row>
    <row r="4" spans="1:6" x14ac:dyDescent="0.25">
      <c r="A4" s="106">
        <v>3</v>
      </c>
      <c r="B4">
        <f>INDEX('Expense Summary'!$A$7:$F$11,A4,5)</f>
        <v>0</v>
      </c>
      <c r="C4" t="e">
        <f>INDEX('[1]AGG MC Chg Trkg Mas'!$A:$L,MATCH($B4,'[1]AGG MC Chg Trkg Mas'!$D:$D,0),MATCH(C$1,'[1]AGG MC Chg Trkg Mas'!$A$1:$L$1,0))</f>
        <v>#N/A</v>
      </c>
      <c r="D4" t="e">
        <f>INDEX('[1]AGG MC Chg Trkg Mas'!$A:$L,MATCH($B4,'[1]AGG MC Chg Trkg Mas'!$D:$D,0),MATCH(D$1,'[1]AGG MC Chg Trkg Mas'!$A$1:$L$1,0))</f>
        <v>#N/A</v>
      </c>
      <c r="E4" t="e">
        <f>INDEX('[1]AGG MC Chg Trkg Mas'!$A:$L,MATCH($B4,'[1]AGG MC Chg Trkg Mas'!$D:$D,0),MATCH(E$1,'[1]AGG MC Chg Trkg Mas'!$A$1:$L$1,0))</f>
        <v>#N/A</v>
      </c>
      <c r="F4" t="e">
        <f>INDEX('[1]AGG MC Chg Trkg Mas'!$A:$L,MATCH($B4,'[1]AGG MC Chg Trkg Mas'!$D:$D,0),MATCH(F$1,'[1]AGG MC Chg Trkg Mas'!$A$1:$L$1,0))</f>
        <v>#N/A</v>
      </c>
    </row>
    <row r="5" spans="1:6" x14ac:dyDescent="0.25">
      <c r="A5" s="106">
        <v>4</v>
      </c>
      <c r="B5">
        <f>INDEX('Expense Summary'!$A$7:$F$11,A5,5)</f>
        <v>0</v>
      </c>
      <c r="C5" t="e">
        <f>INDEX('[1]AGG MC Chg Trkg Mas'!$A:$L,MATCH($B5,'[1]AGG MC Chg Trkg Mas'!$D:$D,0),MATCH(C$1,'[1]AGG MC Chg Trkg Mas'!$A$1:$L$1,0))</f>
        <v>#N/A</v>
      </c>
      <c r="D5" t="e">
        <f>INDEX('[1]AGG MC Chg Trkg Mas'!$A:$L,MATCH($B5,'[1]AGG MC Chg Trkg Mas'!$D:$D,0),MATCH(D$1,'[1]AGG MC Chg Trkg Mas'!$A$1:$L$1,0))</f>
        <v>#N/A</v>
      </c>
      <c r="E5" t="e">
        <f>INDEX('[1]AGG MC Chg Trkg Mas'!$A:$L,MATCH($B5,'[1]AGG MC Chg Trkg Mas'!$D:$D,0),MATCH(E$1,'[1]AGG MC Chg Trkg Mas'!$A$1:$L$1,0))</f>
        <v>#N/A</v>
      </c>
      <c r="F5" t="e">
        <f>INDEX('[1]AGG MC Chg Trkg Mas'!$A:$L,MATCH($B5,'[1]AGG MC Chg Trkg Mas'!$D:$D,0),MATCH(F$1,'[1]AGG MC Chg Trkg Mas'!$A$1:$L$1,0))</f>
        <v>#N/A</v>
      </c>
    </row>
    <row r="6" spans="1:6" x14ac:dyDescent="0.25">
      <c r="A6" s="106">
        <v>5</v>
      </c>
      <c r="B6">
        <f>INDEX('Expense Summary'!$A$7:$F$11,A6,5)</f>
        <v>0</v>
      </c>
      <c r="C6" t="e">
        <f>INDEX('[1]AGG MC Chg Trkg Mas'!$A:$L,MATCH($B6,'[1]AGG MC Chg Trkg Mas'!$D:$D,0),MATCH(C$1,'[1]AGG MC Chg Trkg Mas'!$A$1:$L$1,0))</f>
        <v>#N/A</v>
      </c>
      <c r="D6" t="e">
        <f>INDEX('[1]AGG MC Chg Trkg Mas'!$A:$L,MATCH($B6,'[1]AGG MC Chg Trkg Mas'!$D:$D,0),MATCH(D$1,'[1]AGG MC Chg Trkg Mas'!$A$1:$L$1,0))</f>
        <v>#N/A</v>
      </c>
      <c r="E6" t="e">
        <f>INDEX('[1]AGG MC Chg Trkg Mas'!$A:$L,MATCH($B6,'[1]AGG MC Chg Trkg Mas'!$D:$D,0),MATCH(E$1,'[1]AGG MC Chg Trkg Mas'!$A$1:$L$1,0))</f>
        <v>#N/A</v>
      </c>
      <c r="F6" t="e">
        <f>INDEX('[1]AGG MC Chg Trkg Mas'!$A:$L,MATCH($B6,'[1]AGG MC Chg Trkg Mas'!$D:$D,0),MATCH(F$1,'[1]AGG MC Chg Trkg Mas'!$A$1:$L$1,0))</f>
        <v>#N/A</v>
      </c>
    </row>
  </sheetData>
  <pageMargins left="0.7" right="0.7" top="0.75" bottom="0.75" header="0.3" footer="0.3"/>
  <pageSetup scale="49" orientation="landscape" horizontalDpi="3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"/>
  <sheetViews>
    <sheetView workbookViewId="0">
      <selection sqref="A1:G5"/>
    </sheetView>
  </sheetViews>
  <sheetFormatPr defaultColWidth="11.42578125" defaultRowHeight="12.75" x14ac:dyDescent="0.2"/>
  <cols>
    <col min="1" max="1" width="10.7109375" style="3" customWidth="1"/>
    <col min="2" max="3" width="20.7109375" style="2" customWidth="1"/>
    <col min="4" max="4" width="40.7109375" style="2" customWidth="1"/>
    <col min="5" max="5" width="10.7109375" style="2" customWidth="1"/>
    <col min="6" max="6" width="10.7109375" style="2" hidden="1" customWidth="1"/>
    <col min="7" max="7" width="10.7109375" style="12" customWidth="1"/>
    <col min="8" max="16384" width="11.42578125" style="2"/>
  </cols>
  <sheetData>
    <row r="1" spans="1:7" ht="15" x14ac:dyDescent="0.25">
      <c r="A1" s="69" t="s">
        <v>3</v>
      </c>
      <c r="B1" s="84"/>
      <c r="C1" s="85" t="str">
        <f>'Expense Summary'!C1</f>
        <v>Lee Carlson</v>
      </c>
      <c r="D1" s="86"/>
      <c r="E1" s="86"/>
      <c r="F1" s="87"/>
      <c r="G1" s="88"/>
    </row>
    <row r="2" spans="1:7" ht="15" x14ac:dyDescent="0.25">
      <c r="A2" s="72" t="s">
        <v>9</v>
      </c>
      <c r="B2" s="89"/>
      <c r="C2" s="90" t="str">
        <f ca="1">'Expense Summary'!C2</f>
        <v>220211 - LRC ADS_BG ER MasterCard Peregrine Billable 02a-2022</v>
      </c>
      <c r="D2" s="89"/>
      <c r="E2" s="91"/>
      <c r="F2" s="92"/>
      <c r="G2" s="93"/>
    </row>
    <row r="3" spans="1:7" ht="15" x14ac:dyDescent="0.25">
      <c r="A3" s="72" t="s">
        <v>10</v>
      </c>
      <c r="B3" s="89"/>
      <c r="C3" s="90">
        <f ca="1">'Expense Summary'!C3</f>
        <v>44603</v>
      </c>
      <c r="D3" s="89"/>
      <c r="E3" s="91"/>
      <c r="F3" s="92"/>
      <c r="G3" s="93"/>
    </row>
    <row r="4" spans="1:7" ht="15" x14ac:dyDescent="0.25">
      <c r="A4" s="72" t="s">
        <v>12</v>
      </c>
      <c r="B4" s="90"/>
      <c r="C4" s="94" t="str">
        <f>'Expense Summary'!C4</f>
        <v>Third Party Material - Peregrine</v>
      </c>
      <c r="D4" s="91"/>
      <c r="E4" s="91"/>
      <c r="F4" s="92"/>
      <c r="G4" s="93"/>
    </row>
    <row r="5" spans="1:7" ht="15" x14ac:dyDescent="0.25">
      <c r="A5" s="72"/>
      <c r="B5" s="90"/>
      <c r="C5" s="91"/>
      <c r="D5" s="91"/>
      <c r="E5" s="91"/>
      <c r="F5" s="92"/>
      <c r="G5" s="93"/>
    </row>
    <row r="6" spans="1:7" ht="15" x14ac:dyDescent="0.25">
      <c r="A6" s="10" t="s">
        <v>0</v>
      </c>
      <c r="B6" s="10" t="s">
        <v>5</v>
      </c>
      <c r="C6" s="13" t="s">
        <v>6</v>
      </c>
      <c r="D6" s="13" t="s">
        <v>11</v>
      </c>
      <c r="E6" s="14" t="s">
        <v>7</v>
      </c>
      <c r="F6" s="14" t="s">
        <v>8</v>
      </c>
      <c r="G6" s="11" t="s">
        <v>4</v>
      </c>
    </row>
    <row r="7" spans="1:7" x14ac:dyDescent="0.2">
      <c r="A7" s="5"/>
      <c r="B7" s="6"/>
      <c r="C7" s="6"/>
      <c r="D7" s="6"/>
      <c r="E7" s="6"/>
      <c r="F7" s="6">
        <v>0.55000000000000004</v>
      </c>
      <c r="G7" s="7">
        <f>INT(E7*F7*100+0.535)/100</f>
        <v>0</v>
      </c>
    </row>
    <row r="8" spans="1:7" x14ac:dyDescent="0.2">
      <c r="A8" s="5"/>
      <c r="B8" s="6"/>
      <c r="C8" s="6"/>
      <c r="D8" s="6"/>
      <c r="E8" s="6"/>
      <c r="F8" s="6">
        <v>0.55000000000000004</v>
      </c>
      <c r="G8" s="7">
        <f t="shared" ref="G8:G33" si="0">INT(E8*F8*100+0.535)/100</f>
        <v>0</v>
      </c>
    </row>
    <row r="9" spans="1:7" x14ac:dyDescent="0.2">
      <c r="A9" s="5"/>
      <c r="B9" s="6"/>
      <c r="C9" s="6"/>
      <c r="D9" s="6"/>
      <c r="E9" s="6"/>
      <c r="F9" s="6">
        <v>0.55000000000000004</v>
      </c>
      <c r="G9" s="7">
        <f t="shared" si="0"/>
        <v>0</v>
      </c>
    </row>
    <row r="10" spans="1:7" x14ac:dyDescent="0.2">
      <c r="A10" s="5"/>
      <c r="B10" s="6"/>
      <c r="C10" s="6"/>
      <c r="D10" s="6"/>
      <c r="E10" s="6"/>
      <c r="F10" s="6">
        <v>0.55000000000000004</v>
      </c>
      <c r="G10" s="7">
        <f t="shared" si="0"/>
        <v>0</v>
      </c>
    </row>
    <row r="11" spans="1:7" x14ac:dyDescent="0.2">
      <c r="A11" s="5"/>
      <c r="B11" s="6"/>
      <c r="C11" s="6"/>
      <c r="D11" s="6"/>
      <c r="E11" s="6"/>
      <c r="F11" s="6">
        <v>0.55000000000000004</v>
      </c>
      <c r="G11" s="7">
        <f t="shared" si="0"/>
        <v>0</v>
      </c>
    </row>
    <row r="12" spans="1:7" x14ac:dyDescent="0.2">
      <c r="A12" s="5"/>
      <c r="B12" s="6"/>
      <c r="C12" s="6"/>
      <c r="D12" s="6"/>
      <c r="E12" s="6"/>
      <c r="F12" s="6">
        <v>0.55000000000000004</v>
      </c>
      <c r="G12" s="7">
        <f t="shared" si="0"/>
        <v>0</v>
      </c>
    </row>
    <row r="13" spans="1:7" x14ac:dyDescent="0.2">
      <c r="A13" s="5"/>
      <c r="B13" s="6"/>
      <c r="C13" s="6"/>
      <c r="D13" s="6"/>
      <c r="E13" s="6"/>
      <c r="F13" s="6">
        <v>0.55000000000000004</v>
      </c>
      <c r="G13" s="7">
        <f t="shared" si="0"/>
        <v>0</v>
      </c>
    </row>
    <row r="14" spans="1:7" x14ac:dyDescent="0.2">
      <c r="A14" s="5"/>
      <c r="B14" s="6"/>
      <c r="C14" s="6"/>
      <c r="D14" s="6"/>
      <c r="E14" s="6"/>
      <c r="F14" s="6">
        <v>0.55000000000000004</v>
      </c>
      <c r="G14" s="7">
        <f t="shared" si="0"/>
        <v>0</v>
      </c>
    </row>
    <row r="15" spans="1:7" x14ac:dyDescent="0.2">
      <c r="A15" s="5"/>
      <c r="B15" s="6"/>
      <c r="C15" s="6"/>
      <c r="D15" s="6"/>
      <c r="E15" s="6"/>
      <c r="F15" s="6">
        <v>0.55000000000000004</v>
      </c>
      <c r="G15" s="7">
        <f t="shared" si="0"/>
        <v>0</v>
      </c>
    </row>
    <row r="16" spans="1:7" x14ac:dyDescent="0.2">
      <c r="A16" s="5"/>
      <c r="B16" s="6"/>
      <c r="C16" s="6"/>
      <c r="D16" s="6"/>
      <c r="E16" s="6"/>
      <c r="F16" s="6">
        <v>0.55000000000000004</v>
      </c>
      <c r="G16" s="7">
        <f t="shared" si="0"/>
        <v>0</v>
      </c>
    </row>
    <row r="17" spans="1:7" x14ac:dyDescent="0.2">
      <c r="A17" s="5"/>
      <c r="B17" s="6"/>
      <c r="C17" s="6"/>
      <c r="D17" s="6"/>
      <c r="E17" s="6"/>
      <c r="F17" s="6">
        <v>0.55000000000000004</v>
      </c>
      <c r="G17" s="7">
        <f t="shared" si="0"/>
        <v>0</v>
      </c>
    </row>
    <row r="18" spans="1:7" x14ac:dyDescent="0.2">
      <c r="A18" s="5"/>
      <c r="B18" s="6"/>
      <c r="C18" s="6"/>
      <c r="D18" s="6"/>
      <c r="E18" s="6"/>
      <c r="F18" s="6">
        <v>0.55000000000000004</v>
      </c>
      <c r="G18" s="7">
        <f t="shared" si="0"/>
        <v>0</v>
      </c>
    </row>
    <row r="19" spans="1:7" x14ac:dyDescent="0.2">
      <c r="A19" s="5"/>
      <c r="B19" s="6"/>
      <c r="C19" s="6"/>
      <c r="D19" s="6"/>
      <c r="E19" s="6"/>
      <c r="F19" s="6">
        <v>0.55000000000000004</v>
      </c>
      <c r="G19" s="7">
        <f t="shared" si="0"/>
        <v>0</v>
      </c>
    </row>
    <row r="20" spans="1:7" x14ac:dyDescent="0.2">
      <c r="A20" s="5"/>
      <c r="B20" s="6"/>
      <c r="C20" s="6"/>
      <c r="D20" s="6"/>
      <c r="E20" s="6"/>
      <c r="F20" s="6">
        <v>0.55000000000000004</v>
      </c>
      <c r="G20" s="7">
        <f t="shared" si="0"/>
        <v>0</v>
      </c>
    </row>
    <row r="21" spans="1:7" x14ac:dyDescent="0.2">
      <c r="A21" s="5"/>
      <c r="B21" s="6"/>
      <c r="C21" s="6"/>
      <c r="D21" s="6"/>
      <c r="E21" s="6"/>
      <c r="F21" s="6">
        <v>0.55000000000000004</v>
      </c>
      <c r="G21" s="7">
        <f t="shared" si="0"/>
        <v>0</v>
      </c>
    </row>
    <row r="22" spans="1:7" x14ac:dyDescent="0.2">
      <c r="A22" s="5"/>
      <c r="B22" s="6"/>
      <c r="C22" s="6"/>
      <c r="D22" s="6"/>
      <c r="E22" s="6"/>
      <c r="F22" s="6">
        <v>0.55000000000000004</v>
      </c>
      <c r="G22" s="7">
        <f t="shared" si="0"/>
        <v>0</v>
      </c>
    </row>
    <row r="23" spans="1:7" x14ac:dyDescent="0.2">
      <c r="A23" s="5"/>
      <c r="B23" s="6"/>
      <c r="C23" s="6"/>
      <c r="D23" s="6"/>
      <c r="E23" s="6"/>
      <c r="F23" s="6">
        <v>0.55000000000000004</v>
      </c>
      <c r="G23" s="7">
        <f t="shared" si="0"/>
        <v>0</v>
      </c>
    </row>
    <row r="24" spans="1:7" x14ac:dyDescent="0.2">
      <c r="A24" s="5"/>
      <c r="B24" s="6"/>
      <c r="C24" s="6"/>
      <c r="D24" s="6"/>
      <c r="E24" s="6"/>
      <c r="F24" s="6">
        <v>0.55000000000000004</v>
      </c>
      <c r="G24" s="7">
        <f t="shared" si="0"/>
        <v>0</v>
      </c>
    </row>
    <row r="25" spans="1:7" x14ac:dyDescent="0.2">
      <c r="A25" s="5"/>
      <c r="B25" s="6"/>
      <c r="C25" s="6"/>
      <c r="D25" s="6"/>
      <c r="E25" s="6"/>
      <c r="F25" s="6">
        <v>0.55000000000000004</v>
      </c>
      <c r="G25" s="7">
        <f t="shared" si="0"/>
        <v>0</v>
      </c>
    </row>
    <row r="26" spans="1:7" x14ac:dyDescent="0.2">
      <c r="A26" s="5"/>
      <c r="B26" s="6"/>
      <c r="C26" s="6"/>
      <c r="D26" s="6"/>
      <c r="E26" s="6"/>
      <c r="F26" s="6">
        <v>0.55000000000000004</v>
      </c>
      <c r="G26" s="7">
        <f t="shared" si="0"/>
        <v>0</v>
      </c>
    </row>
    <row r="27" spans="1:7" x14ac:dyDescent="0.2">
      <c r="A27" s="5"/>
      <c r="B27" s="6"/>
      <c r="C27" s="6"/>
      <c r="D27" s="6"/>
      <c r="E27" s="6"/>
      <c r="F27" s="6">
        <v>0.55000000000000004</v>
      </c>
      <c r="G27" s="7">
        <f t="shared" si="0"/>
        <v>0</v>
      </c>
    </row>
    <row r="28" spans="1:7" x14ac:dyDescent="0.2">
      <c r="A28" s="5"/>
      <c r="B28" s="6"/>
      <c r="C28" s="6"/>
      <c r="D28" s="6"/>
      <c r="E28" s="6"/>
      <c r="F28" s="6">
        <v>0.55000000000000004</v>
      </c>
      <c r="G28" s="7">
        <f t="shared" si="0"/>
        <v>0</v>
      </c>
    </row>
    <row r="29" spans="1:7" x14ac:dyDescent="0.2">
      <c r="A29" s="5"/>
      <c r="B29" s="6"/>
      <c r="C29" s="6"/>
      <c r="D29" s="6"/>
      <c r="E29" s="15"/>
      <c r="F29" s="6">
        <v>0.55000000000000004</v>
      </c>
      <c r="G29" s="7">
        <f t="shared" si="0"/>
        <v>0</v>
      </c>
    </row>
    <row r="30" spans="1:7" x14ac:dyDescent="0.2">
      <c r="A30" s="5"/>
      <c r="B30" s="6"/>
      <c r="C30" s="6"/>
      <c r="D30" s="6"/>
      <c r="E30" s="6"/>
      <c r="F30" s="6">
        <v>0.55000000000000004</v>
      </c>
      <c r="G30" s="7">
        <f t="shared" si="0"/>
        <v>0</v>
      </c>
    </row>
    <row r="31" spans="1:7" x14ac:dyDescent="0.2">
      <c r="A31" s="5"/>
      <c r="B31" s="6"/>
      <c r="C31" s="6"/>
      <c r="D31" s="6"/>
      <c r="E31" s="6"/>
      <c r="F31" s="6">
        <v>0.55000000000000004</v>
      </c>
      <c r="G31" s="7">
        <f t="shared" si="0"/>
        <v>0</v>
      </c>
    </row>
    <row r="32" spans="1:7" x14ac:dyDescent="0.2">
      <c r="A32" s="5"/>
      <c r="B32" s="6"/>
      <c r="C32" s="6"/>
      <c r="D32" s="6"/>
      <c r="E32" s="6"/>
      <c r="F32" s="6">
        <v>0.55000000000000004</v>
      </c>
      <c r="G32" s="7">
        <f t="shared" si="0"/>
        <v>0</v>
      </c>
    </row>
    <row r="33" spans="1:7" x14ac:dyDescent="0.2">
      <c r="A33" s="5"/>
      <c r="B33" s="6"/>
      <c r="C33" s="6"/>
      <c r="D33" s="6"/>
      <c r="E33" s="6"/>
      <c r="F33" s="6">
        <v>0.55000000000000004</v>
      </c>
      <c r="G33" s="7">
        <f t="shared" si="0"/>
        <v>0</v>
      </c>
    </row>
    <row r="34" spans="1:7" x14ac:dyDescent="0.2">
      <c r="A34" s="1"/>
      <c r="G34" s="4"/>
    </row>
    <row r="35" spans="1:7" ht="15" x14ac:dyDescent="0.25">
      <c r="A35" s="8"/>
      <c r="B35" s="9"/>
      <c r="C35" s="9"/>
      <c r="D35" s="48" t="s">
        <v>13</v>
      </c>
      <c r="E35" s="49"/>
      <c r="F35" s="49"/>
      <c r="G35" s="50">
        <f>SUM(G7:G33)</f>
        <v>0</v>
      </c>
    </row>
  </sheetData>
  <phoneticPr fontId="4" type="noConversion"/>
  <printOptions horizontalCentered="1" verticalCentered="1"/>
  <pageMargins left="1" right="1" top="1" bottom="1" header="0.5" footer="0.5"/>
  <pageSetup orientation="landscape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9"/>
  <sheetViews>
    <sheetView workbookViewId="0">
      <selection activeCell="C32" sqref="C32"/>
    </sheetView>
  </sheetViews>
  <sheetFormatPr defaultRowHeight="15" x14ac:dyDescent="0.25"/>
  <cols>
    <col min="1" max="1" width="20.28515625" bestFit="1" customWidth="1"/>
  </cols>
  <sheetData>
    <row r="1" spans="1:1" ht="15.75" thickBot="1" x14ac:dyDescent="0.3">
      <c r="A1" s="45" t="s">
        <v>51</v>
      </c>
    </row>
    <row r="2" spans="1:1" x14ac:dyDescent="0.25">
      <c r="A2" s="20" t="s">
        <v>47</v>
      </c>
    </row>
    <row r="3" spans="1:1" x14ac:dyDescent="0.25">
      <c r="A3" s="20" t="s">
        <v>30</v>
      </c>
    </row>
    <row r="4" spans="1:1" x14ac:dyDescent="0.25">
      <c r="A4" s="47" t="s">
        <v>24</v>
      </c>
    </row>
    <row r="5" spans="1:1" x14ac:dyDescent="0.25">
      <c r="A5" s="20" t="s">
        <v>50</v>
      </c>
    </row>
    <row r="6" spans="1:1" x14ac:dyDescent="0.25">
      <c r="A6" s="20" t="s">
        <v>27</v>
      </c>
    </row>
    <row r="7" spans="1:1" x14ac:dyDescent="0.25">
      <c r="A7" s="20" t="s">
        <v>31</v>
      </c>
    </row>
    <row r="8" spans="1:1" x14ac:dyDescent="0.25">
      <c r="A8" s="20" t="s">
        <v>37</v>
      </c>
    </row>
    <row r="9" spans="1:1" x14ac:dyDescent="0.25">
      <c r="A9" s="20" t="s">
        <v>38</v>
      </c>
    </row>
    <row r="10" spans="1:1" x14ac:dyDescent="0.25">
      <c r="A10" s="20" t="s">
        <v>26</v>
      </c>
    </row>
    <row r="11" spans="1:1" x14ac:dyDescent="0.25">
      <c r="A11" s="20" t="s">
        <v>42</v>
      </c>
    </row>
    <row r="12" spans="1:1" x14ac:dyDescent="0.25">
      <c r="A12" s="20" t="s">
        <v>28</v>
      </c>
    </row>
    <row r="13" spans="1:1" x14ac:dyDescent="0.25">
      <c r="A13" s="20" t="s">
        <v>34</v>
      </c>
    </row>
    <row r="14" spans="1:1" x14ac:dyDescent="0.25">
      <c r="A14" s="20" t="s">
        <v>43</v>
      </c>
    </row>
    <row r="15" spans="1:1" x14ac:dyDescent="0.25">
      <c r="A15" s="20" t="s">
        <v>39</v>
      </c>
    </row>
    <row r="16" spans="1:1" x14ac:dyDescent="0.25">
      <c r="A16" s="20" t="s">
        <v>29</v>
      </c>
    </row>
    <row r="17" spans="1:1" x14ac:dyDescent="0.25">
      <c r="A17" s="20" t="s">
        <v>25</v>
      </c>
    </row>
    <row r="18" spans="1:1" x14ac:dyDescent="0.25">
      <c r="A18" s="20" t="s">
        <v>48</v>
      </c>
    </row>
    <row r="19" spans="1:1" x14ac:dyDescent="0.25">
      <c r="A19" s="20" t="s">
        <v>40</v>
      </c>
    </row>
    <row r="20" spans="1:1" x14ac:dyDescent="0.25">
      <c r="A20" s="20" t="s">
        <v>32</v>
      </c>
    </row>
    <row r="21" spans="1:1" x14ac:dyDescent="0.25">
      <c r="A21" s="20" t="s">
        <v>36</v>
      </c>
    </row>
    <row r="22" spans="1:1" x14ac:dyDescent="0.25">
      <c r="A22" s="20" t="s">
        <v>41</v>
      </c>
    </row>
    <row r="23" spans="1:1" x14ac:dyDescent="0.25">
      <c r="A23" s="20" t="s">
        <v>45</v>
      </c>
    </row>
    <row r="24" spans="1:1" x14ac:dyDescent="0.25">
      <c r="A24" s="20" t="s">
        <v>35</v>
      </c>
    </row>
    <row r="25" spans="1:1" x14ac:dyDescent="0.25">
      <c r="A25" s="46" t="s">
        <v>33</v>
      </c>
    </row>
    <row r="26" spans="1:1" x14ac:dyDescent="0.25">
      <c r="A26" s="20" t="s">
        <v>44</v>
      </c>
    </row>
    <row r="27" spans="1:1" x14ac:dyDescent="0.25">
      <c r="A27" s="20" t="s">
        <v>46</v>
      </c>
    </row>
    <row r="28" spans="1:1" x14ac:dyDescent="0.25">
      <c r="A28" s="20" t="s">
        <v>49</v>
      </c>
    </row>
    <row r="29" spans="1:1" x14ac:dyDescent="0.25">
      <c r="A29" s="111" t="s">
        <v>63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Expense Summary</vt:lpstr>
      <vt:lpstr>Files</vt:lpstr>
      <vt:lpstr>Mileage Log</vt:lpstr>
      <vt:lpstr>Expense Types</vt:lpstr>
      <vt:lpstr>TotalGLLIST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Carlson</dc:creator>
  <cp:lastModifiedBy>Lee Carlson</cp:lastModifiedBy>
  <cp:lastPrinted>2022-02-11T21:31:41Z</cp:lastPrinted>
  <dcterms:created xsi:type="dcterms:W3CDTF">2007-08-09T23:16:26Z</dcterms:created>
  <dcterms:modified xsi:type="dcterms:W3CDTF">2022-02-11T21:33:19Z</dcterms:modified>
</cp:coreProperties>
</file>