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E847527E-5290-42CB-9794-BA630CADF1DC}" xr6:coauthVersionLast="47" xr6:coauthVersionMax="47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Map to BoA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_xlnm.Print_Area" localSheetId="1">'Map to BoA'!$A$1:$E$25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A5" i="5"/>
  <c r="B5" i="5"/>
  <c r="A3" i="5"/>
  <c r="B3" i="5"/>
  <c r="A4" i="5"/>
  <c r="B4" i="5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B2" i="5"/>
  <c r="A2" i="5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<sst xmlns="http://schemas.openxmlformats.org/spreadsheetml/2006/main" count="83" uniqueCount="71">
  <si>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</si>
  <si>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</si>
  <si>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</si>
  <si>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</si>
  <si>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</si>
  <si>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</si>
  <si>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</si>
  <si>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</si>
  <si>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</si>
  <si>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</si>
  <si>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</si>
  <si>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</si>
  <si>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</si>
  <si>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</si>
  <si>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</si>
  <si>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</si>
  <si>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</si>
  <si>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</si>
  <si>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</si>
  <si>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</si>
  <si>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</si>
  <si>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</si>
  <si>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</si>
  <si>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</si>
  <si>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</si>
  <si>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</si>
  <si>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</si>
  <si>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</si>
  <si>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</si>
  <si>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</si>
  <si>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</si>
  <si>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</si>
  <si>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</si>
  <si>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</si>
  <si>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</si>
  <si>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</si>
  <si>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</si>
  <si>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</si>
  <si>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</si>
  <si>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</si>
  <si>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</si>
  <si>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</si>
  <si>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</si>
  <si>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</si>
  <si>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</si>
  <si>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</si>
  <si>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</si>
  <si>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</si>
  <si>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</si>
  <si>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</si>
  <si>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</si>
  <si>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</si>
  <si>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</si>
  <si>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</si>
  <si>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</si>
  <si>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AGG MasterCard</t>
  </si>
  <si>
    <t>Total AGG MasterCard Expenses</t>
  </si>
  <si>
    <t>Transaction Comment</t>
  </si>
  <si>
    <t>BOA Transaction Date</t>
  </si>
  <si>
    <t>BoA Description</t>
  </si>
  <si>
    <t>BoA Amount</t>
  </si>
  <si>
    <t>Client:</t>
  </si>
  <si>
    <t>G150 Campaign</t>
  </si>
  <si>
    <t>Online subscriptions, G150 Campaign</t>
  </si>
  <si>
    <t>MAILCHIMP *MISC 03/18 PURCHASE MAILCHIMP.COM GA DEBIT CARD *7411</t>
  </si>
  <si>
    <t>NBAA</t>
  </si>
  <si>
    <t>2022 Dues</t>
  </si>
  <si>
    <t>NATIONAL BUS AVIA 03/31 PURCHASE WASHINGTON DC DEBIT CARD *7411</t>
  </si>
  <si>
    <t>PDF plug-in</t>
  </si>
  <si>
    <t>Evermap</t>
  </si>
  <si>
    <t>EVERMAP COMPANY L 04/05 PURCHASE CORVALLIS OR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</si>
</sst>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04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7" fillId="0" borderId="0" xfId="0" applyFont="1"/>
    <xf numFmtId="14" fontId="7" fillId="0" borderId="0" xfId="0" applyNumberFormat="1" applyFont="1"/>
    <xf numFmtId="14" fontId="0" fillId="0" borderId="0" xfId="0" applyNumberFormat="1"/>
    <xf numFmtId="44" fontId="7" fillId="0" borderId="0" xfId="0" applyNumberFormat="1" applyFont="1"/>
    <xf numFmtId="44" fontId="0" fillId="0" borderId="0" xfId="0" applyNumberFormat="1"/>
    <xf numFmtId="14" fontId="0" fillId="0" borderId="17" xfId="0" applyNumberFormat="1" applyBorder="1"/>
    <xf numFmtId="44" fontId="0" fillId="0" borderId="18" xfId="0" applyNumberFormat="1" applyBorder="1"/>
    <xf numFmtId="15" fontId="0" fillId="0" borderId="0" xfId="0" applyNumberFormat="1"/>
    <xf numFmtId="44" fontId="0" fillId="0" borderId="4" xfId="0" applyNumberFormat="1" applyBorder="1"/>
    <xf numFmtId="44" fontId="0" fillId="0" borderId="4" xfId="1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E23" sqref="E23"/>
    </sheetView>
  </sheetViews>
  <sheetFormatPr defaultColWidth="11.42578125" defaultRowHeight="15" x14ac:dyDescent="0.25"/>
  <cols>
    <col min="1" max="1" width="10.7109375" style="22" customWidth="1"/>
    <col min="2" max="2" width="27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54</v>
      </c>
      <c r="D1" s="44"/>
      <c r="E1" s="41" t="s">
        <v>61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221227 - LRC ADS_BG ER MasterCard 18-2022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44922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63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102" t="s">
        <v>11</v>
      </c>
      <c r="E6" s="103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44651</v>
      </c>
      <c r="B7" s="20" t="s">
        <v>55</v>
      </c>
      <c r="C7" s="26" t="s">
        <v>42</v>
      </c>
      <c r="D7" s="87" t="s">
        <v>65</v>
      </c>
      <c r="E7" s="87" t="s">
        <v>66</v>
      </c>
      <c r="F7" s="101">
        <v>750</v>
      </c>
      <c r="G7" s="33" t="s">
        <v>52</v>
      </c>
      <c r="H7" s="33">
        <v>1</v>
      </c>
      <c r="I7" s="100">
        <f>F7*H7</f>
        <v>750</v>
      </c>
      <c r="K7" s="18"/>
      <c r="O7" s="25"/>
    </row>
    <row r="8" spans="1:15" x14ac:dyDescent="0.25">
      <c r="A8" s="28">
        <v>44656</v>
      </c>
      <c r="B8" s="20" t="s">
        <v>55</v>
      </c>
      <c r="C8" s="26" t="s">
        <v>42</v>
      </c>
      <c r="D8" s="87" t="s">
        <v>68</v>
      </c>
      <c r="E8" s="87" t="s">
        <v>69</v>
      </c>
      <c r="F8" s="101">
        <v>149</v>
      </c>
      <c r="G8" s="33" t="s">
        <v>52</v>
      </c>
      <c r="H8" s="33">
        <v>1</v>
      </c>
      <c r="I8" s="100">
        <f t="shared" ref="I8:I44" si="0">F8*H8</f>
        <v>149</v>
      </c>
      <c r="N8" s="25"/>
    </row>
    <row r="9" spans="1:15" x14ac:dyDescent="0.25">
      <c r="A9" s="28"/>
      <c r="B9" s="20"/>
      <c r="C9" s="26"/>
      <c r="D9" s="87"/>
      <c r="E9" s="87"/>
      <c r="F9" s="101"/>
      <c r="G9" s="33" t="s">
        <v>52</v>
      </c>
      <c r="H9" s="33">
        <v>1</v>
      </c>
      <c r="I9" s="100">
        <f t="shared" si="0"/>
        <v>0</v>
      </c>
      <c r="N9" s="25"/>
    </row>
    <row r="10" spans="1:15" x14ac:dyDescent="0.25">
      <c r="A10" s="28"/>
      <c r="B10" s="20"/>
      <c r="C10" s="26"/>
      <c r="D10" s="87"/>
      <c r="E10" s="87"/>
      <c r="F10" s="101"/>
      <c r="G10" s="33" t="s">
        <v>52</v>
      </c>
      <c r="H10" s="33">
        <v>1</v>
      </c>
      <c r="I10" s="100">
        <f>F10*H10</f>
        <v>0</v>
      </c>
    </row>
    <row r="11" spans="1:15" x14ac:dyDescent="0.25">
      <c r="A11" s="28"/>
      <c r="B11" s="20"/>
      <c r="C11" s="26"/>
      <c r="D11" s="87"/>
      <c r="E11" s="88"/>
      <c r="F11" s="101"/>
      <c r="G11" s="33" t="s">
        <v>52</v>
      </c>
      <c r="H11" s="33">
        <v>1</v>
      </c>
      <c r="I11" s="100">
        <f t="shared" si="0"/>
        <v>0</v>
      </c>
    </row>
    <row r="12" spans="1:15" x14ac:dyDescent="0.25">
      <c r="A12" s="28"/>
      <c r="B12" s="20"/>
      <c r="C12" s="26"/>
      <c r="D12" s="87"/>
      <c r="E12" s="88"/>
      <c r="F12" s="101"/>
      <c r="G12" s="33"/>
      <c r="H12" s="33">
        <v>1</v>
      </c>
      <c r="I12" s="100">
        <f t="shared" si="0"/>
        <v>0</v>
      </c>
    </row>
    <row r="13" spans="1:15" x14ac:dyDescent="0.25">
      <c r="A13" s="28"/>
      <c r="B13" s="20"/>
      <c r="C13" s="26"/>
      <c r="D13" s="87"/>
      <c r="E13" s="88"/>
      <c r="F13" s="101"/>
      <c r="G13" s="33"/>
      <c r="H13" s="33">
        <v>1</v>
      </c>
      <c r="I13" s="100">
        <f t="shared" si="0"/>
        <v>0</v>
      </c>
    </row>
    <row r="14" spans="1:15" x14ac:dyDescent="0.25">
      <c r="A14" s="28"/>
      <c r="B14" s="20"/>
      <c r="C14" s="26"/>
      <c r="D14" s="87"/>
      <c r="E14" s="88"/>
      <c r="F14" s="101"/>
      <c r="G14" s="33"/>
      <c r="H14" s="33">
        <v>1</v>
      </c>
      <c r="I14" s="100">
        <f t="shared" si="0"/>
        <v>0</v>
      </c>
    </row>
    <row r="15" spans="1:15" x14ac:dyDescent="0.25">
      <c r="A15" s="28"/>
      <c r="B15" s="20"/>
      <c r="C15" s="26"/>
      <c r="D15" s="87"/>
      <c r="E15" s="88"/>
      <c r="F15" s="101"/>
      <c r="G15" s="33"/>
      <c r="H15" s="33">
        <v>1</v>
      </c>
      <c r="I15" s="100">
        <f t="shared" si="0"/>
        <v>0</v>
      </c>
    </row>
    <row r="16" spans="1:15" x14ac:dyDescent="0.25">
      <c r="A16" s="28"/>
      <c r="B16" s="20"/>
      <c r="C16" s="26"/>
      <c r="D16" s="87"/>
      <c r="E16" s="88"/>
      <c r="F16" s="101"/>
      <c r="G16" s="33"/>
      <c r="H16" s="33">
        <v>1</v>
      </c>
      <c r="I16" s="100">
        <f t="shared" si="0"/>
        <v>0</v>
      </c>
    </row>
    <row r="17" spans="1:9" x14ac:dyDescent="0.25">
      <c r="A17" s="28"/>
      <c r="B17" s="20"/>
      <c r="C17" s="26"/>
      <c r="D17" s="87"/>
      <c r="E17" s="88"/>
      <c r="F17" s="101"/>
      <c r="G17" s="33"/>
      <c r="H17" s="33">
        <v>1</v>
      </c>
      <c r="I17" s="100">
        <f t="shared" si="0"/>
        <v>0</v>
      </c>
    </row>
    <row r="18" spans="1:9" x14ac:dyDescent="0.25">
      <c r="A18" s="28"/>
      <c r="B18" s="20"/>
      <c r="C18" s="26"/>
      <c r="D18" s="87"/>
      <c r="E18" s="88"/>
      <c r="F18" s="101"/>
      <c r="G18" s="33"/>
      <c r="H18" s="33">
        <v>1</v>
      </c>
      <c r="I18" s="100">
        <f t="shared" si="0"/>
        <v>0</v>
      </c>
    </row>
    <row r="19" spans="1:9" x14ac:dyDescent="0.25">
      <c r="A19" s="28"/>
      <c r="B19" s="20"/>
      <c r="C19" s="26"/>
      <c r="D19" s="87"/>
      <c r="E19" s="88"/>
      <c r="F19" s="101"/>
      <c r="G19" s="33"/>
      <c r="H19" s="33">
        <v>1</v>
      </c>
      <c r="I19" s="100">
        <f t="shared" si="0"/>
        <v>0</v>
      </c>
    </row>
    <row r="20" spans="1:9" x14ac:dyDescent="0.25">
      <c r="A20" s="28"/>
      <c r="B20" s="20"/>
      <c r="C20" s="26"/>
      <c r="D20" s="87"/>
      <c r="E20" s="88"/>
      <c r="F20" s="101"/>
      <c r="G20" s="33"/>
      <c r="H20" s="33">
        <v>1</v>
      </c>
      <c r="I20" s="100">
        <f t="shared" si="0"/>
        <v>0</v>
      </c>
    </row>
    <row r="21" spans="1:9" x14ac:dyDescent="0.25">
      <c r="A21" s="28"/>
      <c r="B21" s="20"/>
      <c r="C21" s="26"/>
      <c r="D21" s="87"/>
      <c r="E21" s="88"/>
      <c r="F21" s="101"/>
      <c r="G21" s="33"/>
      <c r="H21" s="33">
        <v>1</v>
      </c>
      <c r="I21" s="100">
        <f t="shared" si="0"/>
        <v>0</v>
      </c>
    </row>
    <row r="22" spans="1:9" x14ac:dyDescent="0.25">
      <c r="A22" s="28"/>
      <c r="B22" s="20"/>
      <c r="C22" s="26"/>
      <c r="D22" s="87"/>
      <c r="E22" s="88"/>
      <c r="F22" s="101"/>
      <c r="G22" s="33"/>
      <c r="H22" s="33">
        <v>1</v>
      </c>
      <c r="I22" s="100">
        <f t="shared" si="0"/>
        <v>0</v>
      </c>
    </row>
    <row r="23" spans="1:9" x14ac:dyDescent="0.25">
      <c r="A23" s="28"/>
      <c r="B23" s="20"/>
      <c r="C23" s="26"/>
      <c r="D23" s="87"/>
      <c r="E23" s="88"/>
      <c r="F23" s="101"/>
      <c r="G23" s="33"/>
      <c r="H23" s="33">
        <v>1</v>
      </c>
      <c r="I23" s="100">
        <f t="shared" si="0"/>
        <v>0</v>
      </c>
    </row>
    <row r="24" spans="1:9" x14ac:dyDescent="0.25">
      <c r="A24" s="28"/>
      <c r="B24" s="20"/>
      <c r="C24" s="26"/>
      <c r="D24" s="87"/>
      <c r="E24" s="88"/>
      <c r="F24" s="101"/>
      <c r="G24" s="33"/>
      <c r="H24" s="33">
        <v>1</v>
      </c>
      <c r="I24" s="100">
        <f t="shared" si="0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100">
        <f t="shared" si="0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100">
        <f t="shared" si="0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100">
        <f t="shared" si="0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100">
        <f t="shared" si="0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100">
        <f t="shared" si="0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100">
        <f t="shared" si="0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100">
        <f t="shared" si="0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100">
        <f t="shared" si="0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100">
        <f t="shared" si="0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100">
        <f t="shared" si="0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100">
        <f t="shared" si="0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100">
        <f t="shared" si="0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100">
        <f t="shared" si="0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100">
        <f t="shared" si="0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100">
        <f t="shared" si="0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100">
        <f t="shared" si="0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100">
        <f t="shared" si="0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100">
        <f t="shared" si="0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100">
        <f t="shared" si="0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100">
        <f t="shared" si="0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56</v>
      </c>
      <c r="F47" s="89"/>
      <c r="G47" s="90"/>
      <c r="H47" s="90"/>
      <c r="I47" s="91">
        <f>SUM(I7:I45)</f>
        <v>899</v>
      </c>
    </row>
    <row r="48" spans="1:9" ht="15.75" thickBot="1" x14ac:dyDescent="0.3">
      <c r="A48" s="61" t="s">
        <v>54</v>
      </c>
      <c r="B48" s="42"/>
      <c r="C48" s="47"/>
      <c r="D48" s="47"/>
      <c r="E48" s="71" t="str">
        <f>"Total Expenses Due"&amp;IF(LEN(E1)&gt;7," from "&amp;SUBSTITUTE(E1,"Client: ",""),"")</f>
        <v>Total Expenses Due</v>
      </c>
      <c r="F48" s="89"/>
      <c r="G48" s="90"/>
      <c r="H48" s="90"/>
      <c r="I48" s="91">
        <f>IF(LEN(E1)&gt;7,I47,0)</f>
        <v>0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726B-96D1-4244-99F1-CB5CB573AE39}">
  <sheetPr>
    <pageSetUpPr fitToPage="1"/>
  </sheetPr>
  <dimension ref="A1:E5"/>
  <sheetViews>
    <sheetView workbookViewId="0">
      <pane xSplit="1" ySplit="1" topLeftCell="B2" activePane="bottomRight" state="frozen"/>
      <selection activeCell="E24" sqref="E24"/>
      <selection pane="topRight" activeCell="E24" sqref="E24"/>
      <selection pane="bottomLeft" activeCell="E24" sqref="E24"/>
      <selection pane="bottomRight" activeCell="D17" sqref="D17"/>
    </sheetView>
  </sheetViews>
  <sheetFormatPr defaultRowHeight="15" x14ac:dyDescent="0.25"/>
  <cols>
    <col min="1" max="1" width="11.5703125" customWidth="1"/>
    <col min="2" max="2" width="31.42578125" bestFit="1" customWidth="1"/>
    <col min="3" max="3" width="21.85546875" style="94" customWidth="1"/>
    <col min="4" max="4" width="83.85546875" customWidth="1"/>
    <col min="5" max="5" width="12.140625" style="96" bestFit="1" customWidth="1"/>
  </cols>
  <sheetData>
    <row r="1" spans="1:5" x14ac:dyDescent="0.25">
      <c r="A1" s="92" t="s">
        <v>0</v>
      </c>
      <c r="B1" s="92" t="s">
        <v>57</v>
      </c>
      <c r="C1" s="93" t="s">
        <v>58</v>
      </c>
      <c r="D1" s="92" t="s">
        <v>59</v>
      </c>
      <c r="E1" s="95" t="s">
        <v>60</v>
      </c>
    </row>
    <row r="2" spans="1:5" x14ac:dyDescent="0.25">
      <c r="A2" s="99">
        <f>'Expense Summary'!A7</f>
        <v>44651</v>
      </c>
      <c r="B2" t="str">
        <f>'Expense Summary'!E7</f>
        <v>2022 Dues</v>
      </c>
      <c r="C2" s="94">
        <v>44672</v>
      </c>
      <c r="D2" t="s">
        <v>64</v>
      </c>
      <c r="E2" s="96">
        <v>-11.62</v>
      </c>
    </row>
    <row r="3" spans="1:5" x14ac:dyDescent="0.25">
      <c r="A3" s="99">
        <f>'Expense Summary'!A8</f>
        <v>44656</v>
      </c>
      <c r="B3" t="str">
        <f>'Expense Summary'!E8</f>
        <v>Evermap</v>
      </c>
      <c r="C3" s="97"/>
      <c r="E3" s="98"/>
    </row>
    <row r="4" spans="1:5" x14ac:dyDescent="0.25">
      <c r="A4" s="99">
        <f>'Expense Summary'!A9</f>
        <v>0</v>
      </c>
      <c r="B4">
        <f>'Expense Summary'!E9</f>
        <v>0</v>
      </c>
      <c r="C4" s="94">
        <v>44651</v>
      </c>
      <c r="D4" t="s">
        <v>67</v>
      </c>
      <c r="E4" s="96">
        <v>-750</v>
      </c>
    </row>
    <row r="5" spans="1:5" x14ac:dyDescent="0.25">
      <c r="A5" s="99">
        <f>'Expense Summary'!A10</f>
        <v>0</v>
      </c>
      <c r="B5">
        <f>'Expense Summary'!E10</f>
        <v>0</v>
      </c>
      <c r="C5" s="94">
        <v>44659</v>
      </c>
      <c r="D5" t="s">
        <v>70</v>
      </c>
      <c r="E5" s="96">
        <v>-149</v>
      </c>
    </row>
  </sheetData>
  <sortState xmlns:xlrd2="http://schemas.microsoft.com/office/spreadsheetml/2017/richdata2" ref="C2:E5">
    <sortCondition ref="C2:C5"/>
  </sortState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24" sqref="E2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Lee Carlson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221227 - LRC ADS_BG ER MasterCard 18-2022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44922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subscriptions, G150 Campaign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K17" sqref="K17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62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Map to BoA</vt:lpstr>
      <vt:lpstr>Mileage Log</vt:lpstr>
      <vt:lpstr>Expense Types</vt:lpstr>
      <vt:lpstr>'Expense Summary'!Print_Area</vt:lpstr>
      <vt:lpstr>'Map to BoA'!Print_Area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2022-12-28T01:14:32Z</cp:lastPrinted>
  <dcterms:created xsi:type="dcterms:W3CDTF">2007-08-09T23:16:26Z</dcterms:created>
  <dcterms:modified xsi:type="dcterms:W3CDTF">2022-12-28T01:25:22Z</dcterms:modified>
</cp:coreProperties>
</file>