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W:\$ AviaGlobalGroup\Chase and Capture\"/>
    </mc:Choice>
  </mc:AlternateContent>
  <xr:revisionPtr revIDLastSave="0" documentId="13_ncr:1_{6C972A7F-0847-4DE9-BCFB-1F874E41A66E}" xr6:coauthVersionLast="47" xr6:coauthVersionMax="47" xr10:uidLastSave="{00000000-0000-0000-0000-000000000000}"/>
  <bookViews>
    <workbookView xWindow="-120" yWindow="-120" windowWidth="29040" windowHeight="15840" tabRatio="537" firstSheet="1" activeTab="1" xr2:uid="{00000000-000D-0000-FFFF-FFFF00000000}"/>
  </bookViews>
  <sheets>
    <sheet name="Sheet1" sheetId="2" state="hidden" r:id="rId1"/>
    <sheet name="ODA List" sheetId="4" r:id="rId2"/>
    <sheet name="AEA Booths" sheetId="5" state="hidden" r:id="rId3"/>
    <sheet name="Sheet5" sheetId="6" state="hidden" r:id="rId4"/>
    <sheet name="Sheet2" sheetId="3" state="hidden" r:id="rId5"/>
  </sheets>
  <definedNames>
    <definedName name="_xlnm._FilterDatabase" localSheetId="2" hidden="1">'AEA Booths'!$A$1:$P$1091</definedName>
    <definedName name="_xlnm._FilterDatabase" localSheetId="1" hidden="1">'ODA List'!$A$1:$W$79</definedName>
    <definedName name="_xlnm._FilterDatabase" localSheetId="0" hidden="1">Sheet1!$A$1:$U$1134</definedName>
  </definedNames>
  <calcPr calcId="181029"/>
</workbook>
</file>

<file path=xl/calcChain.xml><?xml version="1.0" encoding="utf-8"?>
<calcChain xmlns="http://schemas.openxmlformats.org/spreadsheetml/2006/main">
  <c r="K3" i="3" l="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2" i="3"/>
  <c r="B11" i="5"/>
  <c r="B12" i="5" s="1"/>
  <c r="B13" i="5" s="1"/>
  <c r="B14" i="5" s="1"/>
  <c r="B15" i="5" s="1"/>
  <c r="B16" i="5" s="1"/>
  <c r="B17" i="5" s="1"/>
  <c r="B18" i="5" s="1"/>
  <c r="B19" i="5" s="1"/>
  <c r="B20" i="5"/>
  <c r="B21" i="5" s="1"/>
  <c r="B22" i="5" s="1"/>
  <c r="B23" i="5" s="1"/>
  <c r="B24" i="5" s="1"/>
  <c r="B25" i="5" s="1"/>
  <c r="B26" i="5" s="1"/>
  <c r="B27" i="5" s="1"/>
  <c r="B28" i="5" s="1"/>
  <c r="B29" i="5"/>
  <c r="B30" i="5" s="1"/>
  <c r="B31" i="5" s="1"/>
  <c r="B32" i="5" s="1"/>
  <c r="B33" i="5" s="1"/>
  <c r="B34" i="5" s="1"/>
  <c r="B35" i="5" s="1"/>
  <c r="B36" i="5" s="1"/>
  <c r="B37" i="5" s="1"/>
  <c r="B38" i="5"/>
  <c r="B39" i="5" s="1"/>
  <c r="B40" i="5" s="1"/>
  <c r="B41" i="5" s="1"/>
  <c r="B42" i="5" s="1"/>
  <c r="B43" i="5" s="1"/>
  <c r="B44" i="5" s="1"/>
  <c r="B45" i="5" s="1"/>
  <c r="B46" i="5" s="1"/>
  <c r="B47" i="5"/>
  <c r="B48" i="5" s="1"/>
  <c r="B49" i="5" s="1"/>
  <c r="B50" i="5" s="1"/>
  <c r="B51" i="5" s="1"/>
  <c r="B52" i="5" s="1"/>
  <c r="B53" i="5" s="1"/>
  <c r="B54" i="5" s="1"/>
  <c r="B55" i="5" s="1"/>
  <c r="B56" i="5"/>
  <c r="B57" i="5" s="1"/>
  <c r="B58" i="5" s="1"/>
  <c r="B59" i="5" s="1"/>
  <c r="B60" i="5" s="1"/>
  <c r="B61" i="5" s="1"/>
  <c r="B62" i="5" s="1"/>
  <c r="B63" i="5" s="1"/>
  <c r="B64" i="5" s="1"/>
  <c r="B65" i="5"/>
  <c r="B66" i="5" s="1"/>
  <c r="B67" i="5" s="1"/>
  <c r="B68" i="5" s="1"/>
  <c r="B69" i="5" s="1"/>
  <c r="B70" i="5" s="1"/>
  <c r="B71" i="5" s="1"/>
  <c r="B72" i="5" s="1"/>
  <c r="B73" i="5" s="1"/>
  <c r="B74" i="5"/>
  <c r="B75" i="5" s="1"/>
  <c r="B76" i="5" s="1"/>
  <c r="B77" i="5" s="1"/>
  <c r="B78" i="5" s="1"/>
  <c r="B79" i="5" s="1"/>
  <c r="B80" i="5" s="1"/>
  <c r="B81" i="5" s="1"/>
  <c r="B82" i="5" s="1"/>
  <c r="B83" i="5"/>
  <c r="B84" i="5" s="1"/>
  <c r="B85" i="5" s="1"/>
  <c r="B86" i="5" s="1"/>
  <c r="B87" i="5" s="1"/>
  <c r="B88" i="5" s="1"/>
  <c r="B89" i="5" s="1"/>
  <c r="B90" i="5" s="1"/>
  <c r="B91" i="5" s="1"/>
  <c r="B92" i="5"/>
  <c r="B93" i="5" s="1"/>
  <c r="B94" i="5" s="1"/>
  <c r="B95" i="5" s="1"/>
  <c r="B96" i="5" s="1"/>
  <c r="B97" i="5" s="1"/>
  <c r="B98" i="5" s="1"/>
  <c r="B99" i="5" s="1"/>
  <c r="B100" i="5" s="1"/>
  <c r="B101" i="5"/>
  <c r="B102" i="5" s="1"/>
  <c r="B103" i="5" s="1"/>
  <c r="B104" i="5" s="1"/>
  <c r="B105" i="5" s="1"/>
  <c r="B106" i="5" s="1"/>
  <c r="B107" i="5" s="1"/>
  <c r="B108" i="5" s="1"/>
  <c r="B109" i="5" s="1"/>
  <c r="B110" i="5" s="1"/>
  <c r="B111" i="5"/>
  <c r="B112" i="5" s="1"/>
  <c r="B113" i="5" s="1"/>
  <c r="B114" i="5" s="1"/>
  <c r="B115" i="5" s="1"/>
  <c r="B116" i="5" s="1"/>
  <c r="B117" i="5" s="1"/>
  <c r="B118" i="5" s="1"/>
  <c r="B119" i="5" s="1"/>
  <c r="B120" i="5"/>
  <c r="B121" i="5" s="1"/>
  <c r="B122" i="5" s="1"/>
  <c r="B123" i="5" s="1"/>
  <c r="B124" i="5" s="1"/>
  <c r="B125" i="5" s="1"/>
  <c r="B126" i="5" s="1"/>
  <c r="B127" i="5" s="1"/>
  <c r="B128" i="5" s="1"/>
  <c r="B129" i="5"/>
  <c r="B130" i="5" s="1"/>
  <c r="B131" i="5" s="1"/>
  <c r="B132" i="5" s="1"/>
  <c r="B133" i="5" s="1"/>
  <c r="B134" i="5" s="1"/>
  <c r="B135" i="5" s="1"/>
  <c r="B136" i="5" s="1"/>
  <c r="B137" i="5" s="1"/>
  <c r="B138" i="5"/>
  <c r="B139" i="5" s="1"/>
  <c r="B140" i="5" s="1"/>
  <c r="B141" i="5" s="1"/>
  <c r="B142" i="5" s="1"/>
  <c r="B143" i="5" s="1"/>
  <c r="B144" i="5" s="1"/>
  <c r="B145" i="5" s="1"/>
  <c r="B146" i="5" s="1"/>
  <c r="B147" i="5"/>
  <c r="B148" i="5" s="1"/>
  <c r="B149" i="5" s="1"/>
  <c r="B150" i="5" s="1"/>
  <c r="B151" i="5" s="1"/>
  <c r="B152" i="5" s="1"/>
  <c r="B153" i="5" s="1"/>
  <c r="B154" i="5" s="1"/>
  <c r="B155" i="5" s="1"/>
  <c r="B156" i="5"/>
  <c r="B157" i="5" s="1"/>
  <c r="B158" i="5" s="1"/>
  <c r="B159" i="5" s="1"/>
  <c r="B160" i="5" s="1"/>
  <c r="B161" i="5" s="1"/>
  <c r="B162" i="5" s="1"/>
  <c r="B163" i="5"/>
  <c r="B164" i="5" s="1"/>
  <c r="B165" i="5" s="1"/>
  <c r="B166" i="5" s="1"/>
  <c r="B167" i="5" s="1"/>
  <c r="B168" i="5" s="1"/>
  <c r="B169" i="5" s="1"/>
  <c r="B170" i="5"/>
  <c r="B171" i="5" s="1"/>
  <c r="B172" i="5" s="1"/>
  <c r="B173" i="5" s="1"/>
  <c r="B174" i="5" s="1"/>
  <c r="B175" i="5" s="1"/>
  <c r="B176" i="5" s="1"/>
  <c r="B177" i="5" s="1"/>
  <c r="B178" i="5" s="1"/>
  <c r="B179" i="5"/>
  <c r="B180" i="5" s="1"/>
  <c r="B181" i="5" s="1"/>
  <c r="B182" i="5" s="1"/>
  <c r="B183" i="5" s="1"/>
  <c r="B184" i="5" s="1"/>
  <c r="B185" i="5" s="1"/>
  <c r="B186" i="5" s="1"/>
  <c r="B187" i="5" s="1"/>
  <c r="B188" i="5"/>
  <c r="B189" i="5" s="1"/>
  <c r="B190" i="5" s="1"/>
  <c r="B191" i="5" s="1"/>
  <c r="B192" i="5" s="1"/>
  <c r="B193" i="5" s="1"/>
  <c r="B194" i="5" s="1"/>
  <c r="B195" i="5" s="1"/>
  <c r="B196" i="5" s="1"/>
  <c r="B197" i="5"/>
  <c r="B198" i="5" s="1"/>
  <c r="B199" i="5" s="1"/>
  <c r="B200" i="5" s="1"/>
  <c r="B201" i="5" s="1"/>
  <c r="B202" i="5" s="1"/>
  <c r="B203" i="5" s="1"/>
  <c r="B204" i="5" s="1"/>
  <c r="B205" i="5" s="1"/>
  <c r="B206" i="5"/>
  <c r="B207" i="5" s="1"/>
  <c r="B208" i="5" s="1"/>
  <c r="B209" i="5" s="1"/>
  <c r="B210" i="5" s="1"/>
  <c r="B211" i="5" s="1"/>
  <c r="B212" i="5" s="1"/>
  <c r="B213" i="5" s="1"/>
  <c r="B214" i="5" s="1"/>
  <c r="B215" i="5"/>
  <c r="B216" i="5" s="1"/>
  <c r="B217" i="5" s="1"/>
  <c r="B218" i="5" s="1"/>
  <c r="B219" i="5" s="1"/>
  <c r="B220" i="5" s="1"/>
  <c r="B221" i="5" s="1"/>
  <c r="B222" i="5" s="1"/>
  <c r="B223" i="5" s="1"/>
  <c r="B224" i="5"/>
  <c r="B225" i="5" s="1"/>
  <c r="B226" i="5" s="1"/>
  <c r="B227" i="5" s="1"/>
  <c r="B228" i="5" s="1"/>
  <c r="B229" i="5" s="1"/>
  <c r="B230" i="5" s="1"/>
  <c r="B231" i="5" s="1"/>
  <c r="B232" i="5" s="1"/>
  <c r="B233" i="5"/>
  <c r="B234" i="5" s="1"/>
  <c r="B235" i="5" s="1"/>
  <c r="B236" i="5" s="1"/>
  <c r="B237" i="5" s="1"/>
  <c r="B238" i="5" s="1"/>
  <c r="B239" i="5" s="1"/>
  <c r="B240" i="5" s="1"/>
  <c r="B241" i="5" s="1"/>
  <c r="B242" i="5"/>
  <c r="B243" i="5" s="1"/>
  <c r="B244" i="5" s="1"/>
  <c r="B245" i="5" s="1"/>
  <c r="B246" i="5" s="1"/>
  <c r="B247" i="5" s="1"/>
  <c r="B248" i="5" s="1"/>
  <c r="B249" i="5" s="1"/>
  <c r="B250" i="5" s="1"/>
  <c r="B251" i="5"/>
  <c r="B252" i="5" s="1"/>
  <c r="B253" i="5" s="1"/>
  <c r="B254" i="5" s="1"/>
  <c r="B255" i="5" s="1"/>
  <c r="B256" i="5" s="1"/>
  <c r="B257" i="5" s="1"/>
  <c r="B258" i="5" s="1"/>
  <c r="B259" i="5" s="1"/>
  <c r="B260" i="5" s="1"/>
  <c r="B261" i="5"/>
  <c r="B262" i="5" s="1"/>
  <c r="B263" i="5" s="1"/>
  <c r="B264" i="5" s="1"/>
  <c r="B265" i="5" s="1"/>
  <c r="B266" i="5" s="1"/>
  <c r="B267" i="5" s="1"/>
  <c r="B268" i="5" s="1"/>
  <c r="B269" i="5" s="1"/>
  <c r="B270" i="5"/>
  <c r="B271" i="5" s="1"/>
  <c r="B272" i="5" s="1"/>
  <c r="B273" i="5" s="1"/>
  <c r="B274" i="5" s="1"/>
  <c r="B275" i="5" s="1"/>
  <c r="B276" i="5" s="1"/>
  <c r="B277" i="5" s="1"/>
  <c r="B278" i="5" s="1"/>
  <c r="B279" i="5" s="1"/>
  <c r="B280" i="5"/>
  <c r="B281" i="5" s="1"/>
  <c r="B282" i="5" s="1"/>
  <c r="B283" i="5" s="1"/>
  <c r="B284" i="5" s="1"/>
  <c r="B285" i="5" s="1"/>
  <c r="B286" i="5" s="1"/>
  <c r="B287" i="5" s="1"/>
  <c r="B288" i="5" s="1"/>
  <c r="B289" i="5"/>
  <c r="B290" i="5" s="1"/>
  <c r="B291" i="5" s="1"/>
  <c r="B292" i="5" s="1"/>
  <c r="B293" i="5" s="1"/>
  <c r="B294" i="5" s="1"/>
  <c r="B295" i="5" s="1"/>
  <c r="B296" i="5"/>
  <c r="B297" i="5" s="1"/>
  <c r="B298" i="5" s="1"/>
  <c r="B299" i="5" s="1"/>
  <c r="B300" i="5" s="1"/>
  <c r="B301" i="5" s="1"/>
  <c r="B302" i="5" s="1"/>
  <c r="B303" i="5" s="1"/>
  <c r="B304" i="5" s="1"/>
  <c r="B305" i="5"/>
  <c r="B306" i="5" s="1"/>
  <c r="B307" i="5" s="1"/>
  <c r="B308" i="5" s="1"/>
  <c r="B309" i="5" s="1"/>
  <c r="B310" i="5" s="1"/>
  <c r="B311" i="5" s="1"/>
  <c r="B312" i="5" s="1"/>
  <c r="B313" i="5" s="1"/>
  <c r="B314" i="5"/>
  <c r="B315" i="5" s="1"/>
  <c r="B316" i="5" s="1"/>
  <c r="B317" i="5" s="1"/>
  <c r="B318" i="5" s="1"/>
  <c r="B319" i="5" s="1"/>
  <c r="B320" i="5" s="1"/>
  <c r="B321" i="5" s="1"/>
  <c r="B322" i="5" s="1"/>
  <c r="B323" i="5"/>
  <c r="B324" i="5" s="1"/>
  <c r="B325" i="5" s="1"/>
  <c r="B326" i="5" s="1"/>
  <c r="B327" i="5" s="1"/>
  <c r="B328" i="5" s="1"/>
  <c r="B329" i="5" s="1"/>
  <c r="B330" i="5" s="1"/>
  <c r="B331" i="5" s="1"/>
  <c r="B332" i="5"/>
  <c r="B333" i="5" s="1"/>
  <c r="B334" i="5" s="1"/>
  <c r="B335" i="5" s="1"/>
  <c r="B336" i="5" s="1"/>
  <c r="B337" i="5" s="1"/>
  <c r="B338" i="5" s="1"/>
  <c r="B339" i="5" s="1"/>
  <c r="B340" i="5" s="1"/>
  <c r="B341" i="5" s="1"/>
  <c r="B342" i="5"/>
  <c r="B343" i="5" s="1"/>
  <c r="B344" i="5" s="1"/>
  <c r="B345" i="5" s="1"/>
  <c r="B346" i="5" s="1"/>
  <c r="B347" i="5" s="1"/>
  <c r="B348" i="5" s="1"/>
  <c r="B349" i="5" s="1"/>
  <c r="B350" i="5" s="1"/>
  <c r="B351" i="5"/>
  <c r="B352" i="5" s="1"/>
  <c r="B353" i="5" s="1"/>
  <c r="B354" i="5" s="1"/>
  <c r="B355" i="5" s="1"/>
  <c r="B356" i="5" s="1"/>
  <c r="B357" i="5" s="1"/>
  <c r="B358" i="5" s="1"/>
  <c r="B359" i="5"/>
  <c r="B360" i="5" s="1"/>
  <c r="B361" i="5" s="1"/>
  <c r="B362" i="5" s="1"/>
  <c r="B363" i="5" s="1"/>
  <c r="B364" i="5" s="1"/>
  <c r="B365" i="5" s="1"/>
  <c r="B366" i="5" s="1"/>
  <c r="B367" i="5" s="1"/>
  <c r="B368" i="5"/>
  <c r="B369" i="5" s="1"/>
  <c r="B370" i="5" s="1"/>
  <c r="B371" i="5" s="1"/>
  <c r="B372" i="5" s="1"/>
  <c r="B373" i="5" s="1"/>
  <c r="B374" i="5" s="1"/>
  <c r="B375" i="5" s="1"/>
  <c r="B376" i="5" s="1"/>
  <c r="B377" i="5" s="1"/>
  <c r="B378" i="5"/>
  <c r="B379" i="5" s="1"/>
  <c r="B380" i="5" s="1"/>
  <c r="B381" i="5" s="1"/>
  <c r="B382" i="5" s="1"/>
  <c r="B383" i="5" s="1"/>
  <c r="B384" i="5" s="1"/>
  <c r="B385" i="5"/>
  <c r="B386" i="5" s="1"/>
  <c r="B387" i="5" s="1"/>
  <c r="B388" i="5" s="1"/>
  <c r="B389" i="5" s="1"/>
  <c r="B390" i="5" s="1"/>
  <c r="B391" i="5" s="1"/>
  <c r="B392" i="5" s="1"/>
  <c r="B393" i="5" s="1"/>
  <c r="B394" i="5"/>
  <c r="B395" i="5" s="1"/>
  <c r="B396" i="5" s="1"/>
  <c r="B397" i="5" s="1"/>
  <c r="B398" i="5" s="1"/>
  <c r="B399" i="5" s="1"/>
  <c r="B400" i="5" s="1"/>
  <c r="B401" i="5" s="1"/>
  <c r="B402" i="5" s="1"/>
  <c r="B403" i="5"/>
  <c r="B404" i="5" s="1"/>
  <c r="B405" i="5" s="1"/>
  <c r="B406" i="5" s="1"/>
  <c r="B407" i="5" s="1"/>
  <c r="B408" i="5" s="1"/>
  <c r="B409" i="5" s="1"/>
  <c r="B410" i="5" s="1"/>
  <c r="B411" i="5" s="1"/>
  <c r="B412" i="5"/>
  <c r="B413" i="5" s="1"/>
  <c r="B414" i="5" s="1"/>
  <c r="B415" i="5" s="1"/>
  <c r="B416" i="5" s="1"/>
  <c r="B417" i="5" s="1"/>
  <c r="B418" i="5" s="1"/>
  <c r="B419" i="5" s="1"/>
  <c r="B420" i="5" s="1"/>
  <c r="B421" i="5"/>
  <c r="B422" i="5" s="1"/>
  <c r="B423" i="5" s="1"/>
  <c r="B424" i="5" s="1"/>
  <c r="B425" i="5" s="1"/>
  <c r="B426" i="5" s="1"/>
  <c r="B427" i="5" s="1"/>
  <c r="B428" i="5" s="1"/>
  <c r="B429" i="5" s="1"/>
  <c r="B430" i="5"/>
  <c r="B431" i="5" s="1"/>
  <c r="B432" i="5" s="1"/>
  <c r="B433" i="5" s="1"/>
  <c r="B434" i="5" s="1"/>
  <c r="B435" i="5" s="1"/>
  <c r="B436" i="5" s="1"/>
  <c r="B437" i="5" s="1"/>
  <c r="B438" i="5" s="1"/>
  <c r="B439" i="5"/>
  <c r="B440" i="5" s="1"/>
  <c r="B441" i="5" s="1"/>
  <c r="B442" i="5" s="1"/>
  <c r="B443" i="5" s="1"/>
  <c r="B444" i="5" s="1"/>
  <c r="B445" i="5" s="1"/>
  <c r="B446" i="5" s="1"/>
  <c r="B447" i="5" s="1"/>
  <c r="B448" i="5" s="1"/>
  <c r="B449" i="5" s="1"/>
  <c r="B450" i="5" s="1"/>
  <c r="B451" i="5" s="1"/>
  <c r="B452" i="5" s="1"/>
  <c r="B453" i="5" s="1"/>
  <c r="B454" i="5" s="1"/>
  <c r="B455" i="5" s="1"/>
  <c r="B456" i="5"/>
  <c r="B457" i="5" s="1"/>
  <c r="B458" i="5" s="1"/>
  <c r="B459" i="5" s="1"/>
  <c r="B460" i="5" s="1"/>
  <c r="B461" i="5" s="1"/>
  <c r="B462" i="5" s="1"/>
  <c r="B463" i="5" s="1"/>
  <c r="B464" i="5" s="1"/>
  <c r="B465" i="5"/>
  <c r="B466" i="5" s="1"/>
  <c r="B467" i="5" s="1"/>
  <c r="B468" i="5" s="1"/>
  <c r="B469" i="5" s="1"/>
  <c r="B470" i="5" s="1"/>
  <c r="B471" i="5" s="1"/>
  <c r="B472" i="5" s="1"/>
  <c r="B473" i="5" s="1"/>
  <c r="B474" i="5"/>
  <c r="B475" i="5" s="1"/>
  <c r="B476" i="5" s="1"/>
  <c r="B477" i="5" s="1"/>
  <c r="B478" i="5" s="1"/>
  <c r="B479" i="5" s="1"/>
  <c r="B480" i="5" s="1"/>
  <c r="B481" i="5" s="1"/>
  <c r="B482" i="5" s="1"/>
  <c r="B483" i="5"/>
  <c r="B484" i="5" s="1"/>
  <c r="B485" i="5" s="1"/>
  <c r="B486" i="5" s="1"/>
  <c r="B487" i="5" s="1"/>
  <c r="B488" i="5" s="1"/>
  <c r="B489" i="5" s="1"/>
  <c r="B490" i="5" s="1"/>
  <c r="B491" i="5" s="1"/>
  <c r="B492" i="5"/>
  <c r="B493" i="5" s="1"/>
  <c r="B494" i="5" s="1"/>
  <c r="B495" i="5" s="1"/>
  <c r="B496" i="5" s="1"/>
  <c r="B497" i="5" s="1"/>
  <c r="B498" i="5" s="1"/>
  <c r="B499" i="5" s="1"/>
  <c r="B500" i="5" s="1"/>
  <c r="B501" i="5"/>
  <c r="B502" i="5" s="1"/>
  <c r="B503" i="5" s="1"/>
  <c r="B504" i="5" s="1"/>
  <c r="B505" i="5" s="1"/>
  <c r="B506" i="5" s="1"/>
  <c r="B507" i="5" s="1"/>
  <c r="B508" i="5" s="1"/>
  <c r="B509" i="5" s="1"/>
  <c r="B510" i="5"/>
  <c r="B511" i="5" s="1"/>
  <c r="B512" i="5" s="1"/>
  <c r="B513" i="5" s="1"/>
  <c r="B514" i="5" s="1"/>
  <c r="B515" i="5" s="1"/>
  <c r="B516" i="5" s="1"/>
  <c r="B517" i="5" s="1"/>
  <c r="B518" i="5" s="1"/>
  <c r="B519" i="5"/>
  <c r="B520" i="5" s="1"/>
  <c r="B521" i="5" s="1"/>
  <c r="B522" i="5" s="1"/>
  <c r="B523" i="5" s="1"/>
  <c r="B524" i="5" s="1"/>
  <c r="B525" i="5" s="1"/>
  <c r="B526" i="5" s="1"/>
  <c r="B527" i="5" s="1"/>
  <c r="B528" i="5"/>
  <c r="B529" i="5" s="1"/>
  <c r="B530" i="5" s="1"/>
  <c r="B531" i="5" s="1"/>
  <c r="B532" i="5" s="1"/>
  <c r="B533" i="5" s="1"/>
  <c r="B534" i="5" s="1"/>
  <c r="B535" i="5" s="1"/>
  <c r="B536" i="5" s="1"/>
  <c r="B537" i="5"/>
  <c r="B538" i="5" s="1"/>
  <c r="B539" i="5" s="1"/>
  <c r="B540" i="5" s="1"/>
  <c r="B541" i="5" s="1"/>
  <c r="B542" i="5" s="1"/>
  <c r="B543" i="5" s="1"/>
  <c r="B544" i="5" s="1"/>
  <c r="B545" i="5" s="1"/>
  <c r="B546" i="5"/>
  <c r="B547" i="5" s="1"/>
  <c r="B548" i="5" s="1"/>
  <c r="B549" i="5" s="1"/>
  <c r="B550" i="5" s="1"/>
  <c r="B551" i="5" s="1"/>
  <c r="B552" i="5" s="1"/>
  <c r="B553" i="5" s="1"/>
  <c r="B554" i="5" s="1"/>
  <c r="B555" i="5"/>
  <c r="B556" i="5" s="1"/>
  <c r="B557" i="5" s="1"/>
  <c r="B558" i="5" s="1"/>
  <c r="B559" i="5" s="1"/>
  <c r="B560" i="5" s="1"/>
  <c r="B561" i="5" s="1"/>
  <c r="B562" i="5" s="1"/>
  <c r="B563" i="5" s="1"/>
  <c r="B564" i="5" s="1"/>
  <c r="B565" i="5"/>
  <c r="B566" i="5" s="1"/>
  <c r="B567" i="5" s="1"/>
  <c r="B568" i="5" s="1"/>
  <c r="B569" i="5" s="1"/>
  <c r="B570" i="5" s="1"/>
  <c r="B571" i="5" s="1"/>
  <c r="B572" i="5" s="1"/>
  <c r="B573" i="5" s="1"/>
  <c r="B574" i="5"/>
  <c r="B575" i="5" s="1"/>
  <c r="B576" i="5" s="1"/>
  <c r="B577" i="5" s="1"/>
  <c r="B578" i="5" s="1"/>
  <c r="B579" i="5" s="1"/>
  <c r="B580" i="5" s="1"/>
  <c r="B581" i="5" s="1"/>
  <c r="B582" i="5" s="1"/>
  <c r="B583" i="5"/>
  <c r="B584" i="5" s="1"/>
  <c r="B585" i="5" s="1"/>
  <c r="B586" i="5" s="1"/>
  <c r="B587" i="5" s="1"/>
  <c r="B588" i="5" s="1"/>
  <c r="B589" i="5" s="1"/>
  <c r="B590" i="5" s="1"/>
  <c r="B591" i="5" s="1"/>
  <c r="B592" i="5"/>
  <c r="B593" i="5" s="1"/>
  <c r="B594" i="5" s="1"/>
  <c r="B595" i="5" s="1"/>
  <c r="B596" i="5" s="1"/>
  <c r="B597" i="5" s="1"/>
  <c r="B598" i="5" s="1"/>
  <c r="B599" i="5" s="1"/>
  <c r="B600" i="5" s="1"/>
  <c r="B601" i="5"/>
  <c r="B602" i="5" s="1"/>
  <c r="B603" i="5" s="1"/>
  <c r="B604" i="5" s="1"/>
  <c r="B605" i="5" s="1"/>
  <c r="B606" i="5" s="1"/>
  <c r="B607" i="5" s="1"/>
  <c r="B608" i="5" s="1"/>
  <c r="B609" i="5" s="1"/>
  <c r="B610" i="5" s="1"/>
  <c r="B611" i="5"/>
  <c r="B612" i="5" s="1"/>
  <c r="B613" i="5" s="1"/>
  <c r="B614" i="5" s="1"/>
  <c r="B615" i="5" s="1"/>
  <c r="B616" i="5" s="1"/>
  <c r="B617" i="5" s="1"/>
  <c r="B618" i="5" s="1"/>
  <c r="B619" i="5" s="1"/>
  <c r="B620" i="5"/>
  <c r="B621" i="5" s="1"/>
  <c r="B622" i="5" s="1"/>
  <c r="B623" i="5" s="1"/>
  <c r="B624" i="5" s="1"/>
  <c r="B625" i="5" s="1"/>
  <c r="B626" i="5" s="1"/>
  <c r="B627" i="5" s="1"/>
  <c r="B628" i="5" s="1"/>
  <c r="B629" i="5"/>
  <c r="B630" i="5" s="1"/>
  <c r="B631" i="5" s="1"/>
  <c r="B632" i="5" s="1"/>
  <c r="B633" i="5" s="1"/>
  <c r="B634" i="5" s="1"/>
  <c r="B635" i="5" s="1"/>
  <c r="B636" i="5" s="1"/>
  <c r="B637" i="5" s="1"/>
  <c r="B638" i="5"/>
  <c r="B639" i="5" s="1"/>
  <c r="B640" i="5" s="1"/>
  <c r="B641" i="5" s="1"/>
  <c r="B642" i="5" s="1"/>
  <c r="B643" i="5" s="1"/>
  <c r="B644" i="5" s="1"/>
  <c r="B645" i="5" s="1"/>
  <c r="B646" i="5" s="1"/>
  <c r="B647" i="5"/>
  <c r="B648" i="5" s="1"/>
  <c r="B649" i="5" s="1"/>
  <c r="B650" i="5" s="1"/>
  <c r="B651" i="5" s="1"/>
  <c r="B652" i="5" s="1"/>
  <c r="B653" i="5" s="1"/>
  <c r="B654" i="5" s="1"/>
  <c r="B655" i="5" s="1"/>
  <c r="B656" i="5"/>
  <c r="B657" i="5" s="1"/>
  <c r="B658" i="5" s="1"/>
  <c r="B659" i="5" s="1"/>
  <c r="B660" i="5" s="1"/>
  <c r="B661" i="5" s="1"/>
  <c r="B662" i="5" s="1"/>
  <c r="B663" i="5" s="1"/>
  <c r="B664" i="5" s="1"/>
  <c r="B665" i="5"/>
  <c r="B666" i="5" s="1"/>
  <c r="B667" i="5" s="1"/>
  <c r="B668" i="5" s="1"/>
  <c r="B669" i="5" s="1"/>
  <c r="B670" i="5" s="1"/>
  <c r="B671" i="5" s="1"/>
  <c r="B672" i="5" s="1"/>
  <c r="B673" i="5" s="1"/>
  <c r="B674" i="5"/>
  <c r="B675" i="5" s="1"/>
  <c r="B676" i="5" s="1"/>
  <c r="B677" i="5" s="1"/>
  <c r="B678" i="5" s="1"/>
  <c r="B679" i="5" s="1"/>
  <c r="B680" i="5" s="1"/>
  <c r="B681" i="5" s="1"/>
  <c r="B682" i="5" s="1"/>
  <c r="B683" i="5"/>
  <c r="B684" i="5" s="1"/>
  <c r="B685" i="5" s="1"/>
  <c r="B686" i="5" s="1"/>
  <c r="B687" i="5" s="1"/>
  <c r="B688" i="5" s="1"/>
  <c r="B689" i="5" s="1"/>
  <c r="B690" i="5" s="1"/>
  <c r="B691" i="5" s="1"/>
  <c r="B692" i="5"/>
  <c r="B693" i="5" s="1"/>
  <c r="B694" i="5" s="1"/>
  <c r="B695" i="5" s="1"/>
  <c r="B696" i="5" s="1"/>
  <c r="B697" i="5" s="1"/>
  <c r="B698" i="5" s="1"/>
  <c r="B699" i="5" s="1"/>
  <c r="B700" i="5" s="1"/>
  <c r="B701" i="5"/>
  <c r="B702" i="5" s="1"/>
  <c r="B703" i="5" s="1"/>
  <c r="B704" i="5" s="1"/>
  <c r="B705" i="5" s="1"/>
  <c r="B706" i="5" s="1"/>
  <c r="B707" i="5" s="1"/>
  <c r="B708" i="5" s="1"/>
  <c r="B709" i="5" s="1"/>
  <c r="B710" i="5" s="1"/>
  <c r="B711" i="5"/>
  <c r="B712" i="5" s="1"/>
  <c r="B713" i="5" s="1"/>
  <c r="B714" i="5" s="1"/>
  <c r="B715" i="5" s="1"/>
  <c r="B716" i="5" s="1"/>
  <c r="B717" i="5" s="1"/>
  <c r="B718" i="5" s="1"/>
  <c r="B719" i="5" s="1"/>
  <c r="B720" i="5"/>
  <c r="B721" i="5" s="1"/>
  <c r="B722" i="5" s="1"/>
  <c r="B723" i="5" s="1"/>
  <c r="B724" i="5" s="1"/>
  <c r="B725" i="5" s="1"/>
  <c r="B726" i="5" s="1"/>
  <c r="B727" i="5" s="1"/>
  <c r="B728" i="5" s="1"/>
  <c r="B729" i="5"/>
  <c r="B730" i="5" s="1"/>
  <c r="B731" i="5" s="1"/>
  <c r="B732" i="5" s="1"/>
  <c r="B733" i="5" s="1"/>
  <c r="B734" i="5" s="1"/>
  <c r="B735" i="5" s="1"/>
  <c r="B736" i="5" s="1"/>
  <c r="B737" i="5" s="1"/>
  <c r="B738" i="5" s="1"/>
  <c r="B739" i="5"/>
  <c r="B740" i="5" s="1"/>
  <c r="B741" i="5" s="1"/>
  <c r="B742" i="5" s="1"/>
  <c r="B743" i="5" s="1"/>
  <c r="B744" i="5" s="1"/>
  <c r="B745" i="5" s="1"/>
  <c r="B746" i="5" s="1"/>
  <c r="B747" i="5" s="1"/>
  <c r="B748" i="5"/>
  <c r="B749" i="5" s="1"/>
  <c r="B750" i="5" s="1"/>
  <c r="B751" i="5" s="1"/>
  <c r="B752" i="5" s="1"/>
  <c r="B753" i="5" s="1"/>
  <c r="B754" i="5" s="1"/>
  <c r="B755" i="5" s="1"/>
  <c r="B756" i="5" s="1"/>
  <c r="B757" i="5"/>
  <c r="B758" i="5" s="1"/>
  <c r="B759" i="5" s="1"/>
  <c r="B760" i="5" s="1"/>
  <c r="B761" i="5" s="1"/>
  <c r="B762" i="5" s="1"/>
  <c r="B763" i="5" s="1"/>
  <c r="B764" i="5" s="1"/>
  <c r="B765" i="5" s="1"/>
  <c r="B766" i="5" s="1"/>
  <c r="B767" i="5"/>
  <c r="B768" i="5" s="1"/>
  <c r="B769" i="5" s="1"/>
  <c r="B770" i="5" s="1"/>
  <c r="B771" i="5" s="1"/>
  <c r="B772" i="5" s="1"/>
  <c r="B773" i="5" s="1"/>
  <c r="B774" i="5" s="1"/>
  <c r="B775" i="5" s="1"/>
  <c r="B776" i="5"/>
  <c r="B777" i="5" s="1"/>
  <c r="B778" i="5" s="1"/>
  <c r="B779" i="5" s="1"/>
  <c r="B780" i="5" s="1"/>
  <c r="B781" i="5" s="1"/>
  <c r="B782" i="5" s="1"/>
  <c r="B783" i="5" s="1"/>
  <c r="B784" i="5" s="1"/>
  <c r="B785" i="5"/>
  <c r="B786" i="5" s="1"/>
  <c r="B787" i="5" s="1"/>
  <c r="B788" i="5" s="1"/>
  <c r="B789" i="5" s="1"/>
  <c r="B790" i="5" s="1"/>
  <c r="B791" i="5" s="1"/>
  <c r="B792" i="5" s="1"/>
  <c r="B793" i="5" s="1"/>
  <c r="B794" i="5"/>
  <c r="B795" i="5" s="1"/>
  <c r="B796" i="5" s="1"/>
  <c r="B797" i="5" s="1"/>
  <c r="B798" i="5" s="1"/>
  <c r="B799" i="5" s="1"/>
  <c r="B800" i="5" s="1"/>
  <c r="B801" i="5" s="1"/>
  <c r="B802" i="5" s="1"/>
  <c r="B803" i="5"/>
  <c r="B804" i="5" s="1"/>
  <c r="B805" i="5" s="1"/>
  <c r="B806" i="5" s="1"/>
  <c r="B807" i="5" s="1"/>
  <c r="B808" i="5" s="1"/>
  <c r="B809" i="5" s="1"/>
  <c r="B810" i="5" s="1"/>
  <c r="B811" i="5" s="1"/>
  <c r="B812" i="5"/>
  <c r="B813" i="5" s="1"/>
  <c r="B814" i="5" s="1"/>
  <c r="B815" i="5" s="1"/>
  <c r="B816" i="5" s="1"/>
  <c r="B817" i="5" s="1"/>
  <c r="B818" i="5" s="1"/>
  <c r="B819" i="5" s="1"/>
  <c r="B820" i="5" s="1"/>
  <c r="B821" i="5"/>
  <c r="B822" i="5" s="1"/>
  <c r="B823" i="5" s="1"/>
  <c r="B824" i="5" s="1"/>
  <c r="B825" i="5" s="1"/>
  <c r="B826" i="5" s="1"/>
  <c r="B827" i="5" s="1"/>
  <c r="B828" i="5" s="1"/>
  <c r="B829" i="5" s="1"/>
  <c r="B830" i="5" s="1"/>
  <c r="B831" i="5"/>
  <c r="B832" i="5" s="1"/>
  <c r="B833" i="5" s="1"/>
  <c r="B834" i="5" s="1"/>
  <c r="B835" i="5" s="1"/>
  <c r="B836" i="5" s="1"/>
  <c r="B837" i="5" s="1"/>
  <c r="B838" i="5" s="1"/>
  <c r="B839" i="5" s="1"/>
  <c r="B840" i="5"/>
  <c r="B841" i="5" s="1"/>
  <c r="B842" i="5" s="1"/>
  <c r="B843" i="5" s="1"/>
  <c r="B844" i="5" s="1"/>
  <c r="B845" i="5" s="1"/>
  <c r="B846" i="5" s="1"/>
  <c r="B847" i="5" s="1"/>
  <c r="B848" i="5" s="1"/>
  <c r="B849" i="5" s="1"/>
  <c r="B850" i="5"/>
  <c r="B851" i="5" s="1"/>
  <c r="B852" i="5" s="1"/>
  <c r="B853" i="5" s="1"/>
  <c r="B854" i="5" s="1"/>
  <c r="B855" i="5" s="1"/>
  <c r="B856" i="5" s="1"/>
  <c r="B857" i="5"/>
  <c r="B858" i="5" s="1"/>
  <c r="B859" i="5" s="1"/>
  <c r="B860" i="5" s="1"/>
  <c r="B861" i="5" s="1"/>
  <c r="B862" i="5" s="1"/>
  <c r="B863" i="5" s="1"/>
  <c r="B864" i="5"/>
  <c r="B865" i="5" s="1"/>
  <c r="B866" i="5" s="1"/>
  <c r="B867" i="5" s="1"/>
  <c r="B868" i="5" s="1"/>
  <c r="B869" i="5" s="1"/>
  <c r="B870" i="5" s="1"/>
  <c r="B871" i="5" s="1"/>
  <c r="B872" i="5" s="1"/>
  <c r="B873" i="5"/>
  <c r="B874" i="5" s="1"/>
  <c r="B875" i="5" s="1"/>
  <c r="B876" i="5" s="1"/>
  <c r="B877" i="5" s="1"/>
  <c r="B878" i="5" s="1"/>
  <c r="B879" i="5" s="1"/>
  <c r="B880" i="5" s="1"/>
  <c r="B881" i="5" s="1"/>
  <c r="B882" i="5"/>
  <c r="B883" i="5" s="1"/>
  <c r="B884" i="5" s="1"/>
  <c r="B885" i="5" s="1"/>
  <c r="B886" i="5" s="1"/>
  <c r="B887" i="5" s="1"/>
  <c r="B888" i="5" s="1"/>
  <c r="B889" i="5" s="1"/>
  <c r="B890" i="5" s="1"/>
  <c r="B891" i="5"/>
  <c r="B892" i="5" s="1"/>
  <c r="B893" i="5" s="1"/>
  <c r="B894" i="5" s="1"/>
  <c r="B895" i="5" s="1"/>
  <c r="B896" i="5" s="1"/>
  <c r="B897" i="5" s="1"/>
  <c r="B898" i="5" s="1"/>
  <c r="B899" i="5" s="1"/>
  <c r="B900" i="5"/>
  <c r="B901" i="5" s="1"/>
  <c r="B902" i="5" s="1"/>
  <c r="B903" i="5" s="1"/>
  <c r="B904" i="5" s="1"/>
  <c r="B905" i="5" s="1"/>
  <c r="B906" i="5" s="1"/>
  <c r="B907" i="5" s="1"/>
  <c r="B908" i="5" s="1"/>
  <c r="B909" i="5"/>
  <c r="B910" i="5" s="1"/>
  <c r="B911" i="5" s="1"/>
  <c r="B912" i="5" s="1"/>
  <c r="B913" i="5" s="1"/>
  <c r="B914" i="5" s="1"/>
  <c r="B915" i="5" s="1"/>
  <c r="B916" i="5" s="1"/>
  <c r="B917" i="5" s="1"/>
  <c r="B918" i="5" s="1"/>
  <c r="B919" i="5"/>
  <c r="B920" i="5" s="1"/>
  <c r="B921" i="5" s="1"/>
  <c r="B922" i="5" s="1"/>
  <c r="B923" i="5" s="1"/>
  <c r="B924" i="5" s="1"/>
  <c r="B925" i="5" s="1"/>
  <c r="B926" i="5" s="1"/>
  <c r="B927" i="5" s="1"/>
  <c r="B928" i="5"/>
  <c r="B929" i="5" s="1"/>
  <c r="B930" i="5" s="1"/>
  <c r="B931" i="5" s="1"/>
  <c r="B932" i="5" s="1"/>
  <c r="B933" i="5" s="1"/>
  <c r="B934" i="5" s="1"/>
  <c r="B935" i="5" s="1"/>
  <c r="B936" i="5" s="1"/>
  <c r="B937" i="5" s="1"/>
  <c r="B938" i="5"/>
  <c r="B939" i="5" s="1"/>
  <c r="B940" i="5" s="1"/>
  <c r="B941" i="5" s="1"/>
  <c r="B942" i="5" s="1"/>
  <c r="B943" i="5" s="1"/>
  <c r="B944" i="5" s="1"/>
  <c r="B945" i="5" s="1"/>
  <c r="B946" i="5" s="1"/>
  <c r="B947" i="5"/>
  <c r="B948" i="5" s="1"/>
  <c r="B949" i="5" s="1"/>
  <c r="B950" i="5" s="1"/>
  <c r="B951" i="5" s="1"/>
  <c r="B952" i="5" s="1"/>
  <c r="B953" i="5" s="1"/>
  <c r="B954" i="5" s="1"/>
  <c r="B955" i="5" s="1"/>
  <c r="B956" i="5"/>
  <c r="B957" i="5" s="1"/>
  <c r="B958" i="5" s="1"/>
  <c r="B959" i="5" s="1"/>
  <c r="B960" i="5" s="1"/>
  <c r="B961" i="5" s="1"/>
  <c r="B962" i="5" s="1"/>
  <c r="B963" i="5" s="1"/>
  <c r="B964" i="5" s="1"/>
  <c r="B965" i="5" s="1"/>
  <c r="B966" i="5"/>
  <c r="B967" i="5" s="1"/>
  <c r="B968" i="5" s="1"/>
  <c r="B969" i="5" s="1"/>
  <c r="B970" i="5" s="1"/>
  <c r="B971" i="5" s="1"/>
  <c r="B972" i="5" s="1"/>
  <c r="B973" i="5" s="1"/>
  <c r="B974" i="5" s="1"/>
  <c r="B975" i="5" s="1"/>
  <c r="B976" i="5"/>
  <c r="B977" i="5" s="1"/>
  <c r="B978" i="5" s="1"/>
  <c r="B979" i="5" s="1"/>
  <c r="B980" i="5" s="1"/>
  <c r="B981" i="5" s="1"/>
  <c r="B982" i="5" s="1"/>
  <c r="B983" i="5" s="1"/>
  <c r="B984" i="5" s="1"/>
  <c r="B985" i="5" s="1"/>
  <c r="B986" i="5"/>
  <c r="B987" i="5" s="1"/>
  <c r="B988" i="5" s="1"/>
  <c r="B989" i="5" s="1"/>
  <c r="B990" i="5" s="1"/>
  <c r="B991" i="5" s="1"/>
  <c r="B992" i="5" s="1"/>
  <c r="B993" i="5" s="1"/>
  <c r="B994" i="5" s="1"/>
  <c r="B995" i="5"/>
  <c r="B996" i="5" s="1"/>
  <c r="B997" i="5" s="1"/>
  <c r="B998" i="5" s="1"/>
  <c r="B999" i="5" s="1"/>
  <c r="B1000" i="5" s="1"/>
  <c r="B1001" i="5" s="1"/>
  <c r="B1002" i="5" s="1"/>
  <c r="B1003" i="5" s="1"/>
  <c r="B1004" i="5"/>
  <c r="B1005" i="5" s="1"/>
  <c r="B1006" i="5" s="1"/>
  <c r="B1007" i="5" s="1"/>
  <c r="B1008" i="5" s="1"/>
  <c r="B1009" i="5" s="1"/>
  <c r="B1010" i="5" s="1"/>
  <c r="B1011" i="5" s="1"/>
  <c r="B1012" i="5" s="1"/>
  <c r="B1013" i="5"/>
  <c r="B1014" i="5" s="1"/>
  <c r="B1015" i="5" s="1"/>
  <c r="B1016" i="5" s="1"/>
  <c r="B1017" i="5" s="1"/>
  <c r="B1018" i="5" s="1"/>
  <c r="B1019" i="5" s="1"/>
  <c r="B1020" i="5" s="1"/>
  <c r="B1021" i="5" s="1"/>
  <c r="B1022" i="5" s="1"/>
  <c r="B1023" i="5"/>
  <c r="B1024" i="5" s="1"/>
  <c r="B1025" i="5" s="1"/>
  <c r="B1026" i="5" s="1"/>
  <c r="B1027" i="5" s="1"/>
  <c r="B1028" i="5" s="1"/>
  <c r="B1029" i="5" s="1"/>
  <c r="B1030" i="5" s="1"/>
  <c r="B1031" i="5" s="1"/>
  <c r="B1032" i="5"/>
  <c r="B1033" i="5" s="1"/>
  <c r="B1034" i="5" s="1"/>
  <c r="B1035" i="5" s="1"/>
  <c r="B1036" i="5" s="1"/>
  <c r="B1037" i="5" s="1"/>
  <c r="B1038" i="5" s="1"/>
  <c r="B1039" i="5" s="1"/>
  <c r="B1040" i="5" s="1"/>
  <c r="B1041" i="5"/>
  <c r="B1042" i="5" s="1"/>
  <c r="B1043" i="5" s="1"/>
  <c r="B1044" i="5" s="1"/>
  <c r="B1045" i="5" s="1"/>
  <c r="B1046" i="5" s="1"/>
  <c r="B1047" i="5" s="1"/>
  <c r="B1048" i="5" s="1"/>
  <c r="B1049" i="5" s="1"/>
  <c r="B1050" i="5"/>
  <c r="B1051" i="5" s="1"/>
  <c r="B1052" i="5" s="1"/>
  <c r="B1053" i="5" s="1"/>
  <c r="B1054" i="5" s="1"/>
  <c r="B1055" i="5" s="1"/>
  <c r="B1056" i="5" s="1"/>
  <c r="B1057" i="5" s="1"/>
  <c r="B1058" i="5" s="1"/>
  <c r="B1059" i="5"/>
  <c r="B1060" i="5" s="1"/>
  <c r="B1061" i="5" s="1"/>
  <c r="B1062" i="5" s="1"/>
  <c r="B1063" i="5" s="1"/>
  <c r="B1064" i="5" s="1"/>
  <c r="B1065" i="5" s="1"/>
  <c r="B1066" i="5" s="1"/>
  <c r="B1067" i="5" s="1"/>
  <c r="B1068" i="5"/>
  <c r="B1069" i="5" s="1"/>
  <c r="B1070" i="5" s="1"/>
  <c r="B1071" i="5" s="1"/>
  <c r="B1072" i="5" s="1"/>
  <c r="B1073" i="5" s="1"/>
  <c r="B1074" i="5" s="1"/>
  <c r="B1075" i="5" s="1"/>
  <c r="B1076" i="5" s="1"/>
  <c r="B1077" i="5"/>
  <c r="B1078" i="5" s="1"/>
  <c r="B1079" i="5" s="1"/>
  <c r="B1080" i="5" s="1"/>
  <c r="B1081" i="5" s="1"/>
  <c r="B1082" i="5" s="1"/>
  <c r="B1083" i="5" s="1"/>
  <c r="B1084" i="5" s="1"/>
  <c r="G947" i="5"/>
  <c r="G1077" i="5"/>
  <c r="G1068" i="5"/>
  <c r="G1059" i="5"/>
  <c r="G1050" i="5"/>
  <c r="G1041" i="5"/>
  <c r="G1032" i="5"/>
  <c r="G1023" i="5"/>
  <c r="G1013" i="5"/>
  <c r="G1004" i="5"/>
  <c r="G995" i="5"/>
  <c r="G986" i="5"/>
  <c r="G976" i="5"/>
  <c r="G966" i="5"/>
  <c r="G956" i="5"/>
  <c r="G938" i="5"/>
  <c r="G928" i="5"/>
  <c r="G919" i="5"/>
  <c r="G909" i="5"/>
  <c r="G900" i="5"/>
  <c r="G891" i="5"/>
  <c r="G882" i="5"/>
  <c r="G873" i="5"/>
  <c r="G864" i="5"/>
  <c r="G857" i="5"/>
  <c r="G850" i="5"/>
  <c r="G840" i="5"/>
  <c r="G831" i="5"/>
  <c r="G821" i="5"/>
  <c r="G812" i="5"/>
  <c r="G803" i="5"/>
  <c r="G794" i="5"/>
  <c r="G785" i="5"/>
  <c r="G776" i="5"/>
  <c r="G767" i="5"/>
  <c r="G757" i="5"/>
  <c r="G748" i="5"/>
  <c r="G739" i="5"/>
  <c r="G729" i="5"/>
  <c r="G720" i="5"/>
  <c r="G711" i="5"/>
  <c r="G701" i="5"/>
  <c r="G692" i="5"/>
  <c r="G683" i="5"/>
  <c r="G674" i="5"/>
  <c r="G665" i="5"/>
  <c r="G656" i="5"/>
  <c r="G647" i="5"/>
  <c r="G638" i="5"/>
  <c r="G629" i="5"/>
  <c r="G620" i="5"/>
  <c r="G611" i="5"/>
  <c r="G601" i="5"/>
  <c r="G592" i="5"/>
  <c r="G583" i="5"/>
  <c r="G574" i="5"/>
  <c r="G565" i="5"/>
  <c r="G555" i="5"/>
  <c r="G546" i="5"/>
  <c r="G537" i="5"/>
  <c r="G528" i="5"/>
  <c r="G519" i="5"/>
  <c r="G510" i="5"/>
  <c r="G501" i="5"/>
  <c r="G492" i="5"/>
  <c r="G483" i="5"/>
  <c r="G474" i="5"/>
  <c r="G465" i="5"/>
  <c r="G456" i="5"/>
  <c r="G439" i="5"/>
  <c r="G430" i="5"/>
  <c r="G421" i="5"/>
  <c r="G412" i="5"/>
  <c r="G403" i="5"/>
  <c r="G394" i="5"/>
  <c r="G385" i="5"/>
  <c r="G378" i="5"/>
  <c r="G368" i="5"/>
  <c r="G359" i="5"/>
  <c r="G351" i="5"/>
  <c r="G342" i="5"/>
  <c r="G332" i="5"/>
  <c r="G323" i="5"/>
  <c r="G314" i="5"/>
  <c r="G305" i="5"/>
  <c r="G296" i="5"/>
  <c r="G289" i="5"/>
  <c r="G280" i="5"/>
  <c r="G270" i="5"/>
  <c r="G261" i="5"/>
  <c r="G251" i="5"/>
  <c r="G242" i="5"/>
  <c r="G233" i="5"/>
  <c r="G224" i="5"/>
  <c r="G215" i="5"/>
  <c r="G206" i="5"/>
  <c r="G197" i="5"/>
  <c r="G188" i="5"/>
  <c r="G179" i="5"/>
  <c r="G170" i="5"/>
  <c r="G163" i="5"/>
  <c r="G156" i="5"/>
  <c r="G147" i="5"/>
  <c r="G138" i="5"/>
  <c r="G129" i="5"/>
  <c r="G120" i="5"/>
  <c r="G111" i="5"/>
  <c r="G101" i="5"/>
  <c r="G92" i="5"/>
  <c r="G83" i="5"/>
  <c r="G74" i="5"/>
  <c r="G65" i="5"/>
  <c r="G56" i="5"/>
  <c r="G47" i="5"/>
  <c r="G38" i="5"/>
  <c r="G29" i="5"/>
  <c r="G20" i="5"/>
  <c r="G11" i="5"/>
  <c r="G2" i="5"/>
  <c r="B2" i="5"/>
  <c r="B3" i="5" s="1"/>
  <c r="B4" i="5" s="1"/>
  <c r="B5" i="5" s="1"/>
  <c r="B6" i="5" s="1"/>
  <c r="B7" i="5" s="1"/>
  <c r="B8" i="5" s="1"/>
  <c r="B9" i="5" s="1"/>
  <c r="B10" i="5" s="1"/>
  <c r="U1129" i="2"/>
  <c r="T1129" i="2"/>
  <c r="S1129" i="2"/>
  <c r="R1129" i="2"/>
  <c r="Q1129" i="2"/>
  <c r="P1129" i="2"/>
  <c r="U1122" i="2"/>
  <c r="T1122" i="2"/>
  <c r="S1122" i="2"/>
  <c r="R1122" i="2"/>
  <c r="Q1122" i="2"/>
  <c r="P1122" i="2"/>
  <c r="U1115" i="2"/>
  <c r="T1115" i="2"/>
  <c r="S1115" i="2"/>
  <c r="R1115" i="2"/>
  <c r="Q1115" i="2"/>
  <c r="P1115" i="2"/>
  <c r="U1108" i="2"/>
  <c r="T1108" i="2"/>
  <c r="S1108" i="2"/>
  <c r="R1108" i="2"/>
  <c r="Q1108" i="2"/>
  <c r="P1108" i="2"/>
  <c r="U1100" i="2"/>
  <c r="T1100" i="2"/>
  <c r="S1100" i="2"/>
  <c r="R1100" i="2"/>
  <c r="Q1100" i="2"/>
  <c r="P1100" i="2"/>
  <c r="U1092" i="2"/>
  <c r="T1092" i="2"/>
  <c r="S1092" i="2"/>
  <c r="R1092" i="2"/>
  <c r="Q1092" i="2"/>
  <c r="P1092" i="2"/>
  <c r="U1085" i="2"/>
  <c r="T1085" i="2"/>
  <c r="S1085" i="2"/>
  <c r="R1085" i="2"/>
  <c r="Q1085" i="2"/>
  <c r="P1085" i="2"/>
  <c r="U1078" i="2"/>
  <c r="T1078" i="2"/>
  <c r="S1078" i="2"/>
  <c r="R1078" i="2"/>
  <c r="Q1078" i="2"/>
  <c r="P1078" i="2"/>
  <c r="U1070" i="2"/>
  <c r="T1070" i="2"/>
  <c r="S1070" i="2"/>
  <c r="R1070" i="2"/>
  <c r="Q1070" i="2"/>
  <c r="P1070" i="2"/>
  <c r="U1063" i="2"/>
  <c r="T1063" i="2"/>
  <c r="S1063" i="2"/>
  <c r="R1063" i="2"/>
  <c r="Q1063" i="2"/>
  <c r="P1063" i="2"/>
  <c r="U1055" i="2"/>
  <c r="T1055" i="2"/>
  <c r="S1055" i="2"/>
  <c r="R1055" i="2"/>
  <c r="Q1055" i="2"/>
  <c r="P1055" i="2"/>
  <c r="U1047" i="2"/>
  <c r="T1047" i="2"/>
  <c r="S1047" i="2"/>
  <c r="R1047" i="2"/>
  <c r="Q1047" i="2"/>
  <c r="P1047" i="2"/>
  <c r="U1040" i="2"/>
  <c r="T1040" i="2"/>
  <c r="S1040" i="2"/>
  <c r="R1040" i="2"/>
  <c r="Q1040" i="2"/>
  <c r="P1040" i="2"/>
  <c r="U1033" i="2"/>
  <c r="T1033" i="2"/>
  <c r="S1033" i="2"/>
  <c r="R1033" i="2"/>
  <c r="Q1033" i="2"/>
  <c r="P1033" i="2"/>
  <c r="U1025" i="2"/>
  <c r="T1025" i="2"/>
  <c r="S1025" i="2"/>
  <c r="R1025" i="2"/>
  <c r="Q1025" i="2"/>
  <c r="P1025" i="2"/>
  <c r="U1016" i="2"/>
  <c r="T1016" i="2"/>
  <c r="S1016" i="2"/>
  <c r="R1016" i="2"/>
  <c r="Q1016" i="2"/>
  <c r="P1016" i="2"/>
  <c r="U1008" i="2"/>
  <c r="T1008" i="2"/>
  <c r="S1008" i="2"/>
  <c r="R1008" i="2"/>
  <c r="Q1008" i="2"/>
  <c r="P1008" i="2"/>
  <c r="U1000" i="2"/>
  <c r="T1000" i="2"/>
  <c r="S1000" i="2"/>
  <c r="R1000" i="2"/>
  <c r="Q1000" i="2"/>
  <c r="P1000" i="2"/>
  <c r="U993" i="2"/>
  <c r="T993" i="2"/>
  <c r="S993" i="2"/>
  <c r="R993" i="2"/>
  <c r="Q993" i="2"/>
  <c r="P993" i="2"/>
  <c r="U986" i="2"/>
  <c r="T986" i="2"/>
  <c r="S986" i="2"/>
  <c r="R986" i="2"/>
  <c r="Q986" i="2"/>
  <c r="P986" i="2"/>
  <c r="U978" i="2"/>
  <c r="T978" i="2"/>
  <c r="S978" i="2"/>
  <c r="R978" i="2"/>
  <c r="Q978" i="2"/>
  <c r="P978" i="2"/>
  <c r="U970" i="2"/>
  <c r="T970" i="2"/>
  <c r="S970" i="2"/>
  <c r="R970" i="2"/>
  <c r="Q970" i="2"/>
  <c r="P970" i="2"/>
  <c r="U962" i="2"/>
  <c r="T962" i="2"/>
  <c r="S962" i="2"/>
  <c r="R962" i="2"/>
  <c r="Q962" i="2"/>
  <c r="P962" i="2"/>
  <c r="U954" i="2"/>
  <c r="T954" i="2"/>
  <c r="S954" i="2"/>
  <c r="R954" i="2"/>
  <c r="Q954" i="2"/>
  <c r="P954" i="2"/>
  <c r="U946" i="2"/>
  <c r="T946" i="2"/>
  <c r="S946" i="2"/>
  <c r="R946" i="2"/>
  <c r="Q946" i="2"/>
  <c r="P946" i="2"/>
  <c r="U939" i="2"/>
  <c r="T939" i="2"/>
  <c r="S939" i="2"/>
  <c r="R939" i="2"/>
  <c r="Q939" i="2"/>
  <c r="P939" i="2"/>
  <c r="U931" i="2"/>
  <c r="T931" i="2"/>
  <c r="S931" i="2"/>
  <c r="R931" i="2"/>
  <c r="Q931" i="2"/>
  <c r="P931" i="2"/>
  <c r="U924" i="2"/>
  <c r="T924" i="2"/>
  <c r="S924" i="2"/>
  <c r="R924" i="2"/>
  <c r="Q924" i="2"/>
  <c r="P924" i="2"/>
  <c r="U914" i="2"/>
  <c r="T914" i="2"/>
  <c r="S914" i="2"/>
  <c r="R914" i="2"/>
  <c r="Q914" i="2"/>
  <c r="P914" i="2"/>
  <c r="U907" i="2"/>
  <c r="T907" i="2"/>
  <c r="S907" i="2"/>
  <c r="R907" i="2"/>
  <c r="Q907" i="2"/>
  <c r="P907" i="2"/>
  <c r="U900" i="2"/>
  <c r="T900" i="2"/>
  <c r="S900" i="2"/>
  <c r="R900" i="2"/>
  <c r="Q900" i="2"/>
  <c r="P900" i="2"/>
  <c r="U893" i="2"/>
  <c r="T893" i="2"/>
  <c r="S893" i="2"/>
  <c r="R893" i="2"/>
  <c r="Q893" i="2"/>
  <c r="P893" i="2"/>
  <c r="U886" i="2"/>
  <c r="T886" i="2"/>
  <c r="S886" i="2"/>
  <c r="R886" i="2"/>
  <c r="Q886" i="2"/>
  <c r="P886" i="2"/>
  <c r="U878" i="2"/>
  <c r="T878" i="2"/>
  <c r="S878" i="2"/>
  <c r="R878" i="2"/>
  <c r="Q878" i="2"/>
  <c r="P878" i="2"/>
  <c r="U871" i="2"/>
  <c r="T871" i="2"/>
  <c r="S871" i="2"/>
  <c r="R871" i="2"/>
  <c r="Q871" i="2"/>
  <c r="P871" i="2"/>
  <c r="U863" i="2"/>
  <c r="T863" i="2"/>
  <c r="S863" i="2"/>
  <c r="R863" i="2"/>
  <c r="Q863" i="2"/>
  <c r="P863" i="2"/>
  <c r="U856" i="2"/>
  <c r="T856" i="2"/>
  <c r="S856" i="2"/>
  <c r="R856" i="2"/>
  <c r="Q856" i="2"/>
  <c r="P856" i="2"/>
  <c r="U849" i="2"/>
  <c r="T849" i="2"/>
  <c r="S849" i="2"/>
  <c r="R849" i="2"/>
  <c r="Q849" i="2"/>
  <c r="P849" i="2"/>
  <c r="U842" i="2"/>
  <c r="T842" i="2"/>
  <c r="S842" i="2"/>
  <c r="R842" i="2"/>
  <c r="Q842" i="2"/>
  <c r="P842" i="2"/>
  <c r="U834" i="2"/>
  <c r="T834" i="2"/>
  <c r="S834" i="2"/>
  <c r="R834" i="2"/>
  <c r="Q834" i="2"/>
  <c r="P834" i="2"/>
  <c r="U827" i="2"/>
  <c r="T827" i="2"/>
  <c r="S827" i="2"/>
  <c r="R827" i="2"/>
  <c r="Q827" i="2"/>
  <c r="P827" i="2"/>
  <c r="U819" i="2"/>
  <c r="T819" i="2"/>
  <c r="S819" i="2"/>
  <c r="R819" i="2"/>
  <c r="Q819" i="2"/>
  <c r="P819" i="2"/>
  <c r="U810" i="2"/>
  <c r="T810" i="2"/>
  <c r="S810" i="2"/>
  <c r="R810" i="2"/>
  <c r="Q810" i="2"/>
  <c r="P810" i="2"/>
  <c r="U803" i="2"/>
  <c r="T803" i="2"/>
  <c r="S803" i="2"/>
  <c r="R803" i="2"/>
  <c r="Q803" i="2"/>
  <c r="P803" i="2"/>
  <c r="U795" i="2"/>
  <c r="T795" i="2"/>
  <c r="S795" i="2"/>
  <c r="R795" i="2"/>
  <c r="Q795" i="2"/>
  <c r="P795" i="2"/>
  <c r="U787" i="2"/>
  <c r="T787" i="2"/>
  <c r="S787" i="2"/>
  <c r="R787" i="2"/>
  <c r="Q787" i="2"/>
  <c r="P787" i="2"/>
  <c r="U779" i="2"/>
  <c r="T779" i="2"/>
  <c r="S779" i="2"/>
  <c r="R779" i="2"/>
  <c r="Q779" i="2"/>
  <c r="P779" i="2"/>
  <c r="U771" i="2"/>
  <c r="T771" i="2"/>
  <c r="S771" i="2"/>
  <c r="R771" i="2"/>
  <c r="Q771" i="2"/>
  <c r="P771" i="2"/>
  <c r="U764" i="2"/>
  <c r="T764" i="2"/>
  <c r="S764" i="2"/>
  <c r="R764" i="2"/>
  <c r="Q764" i="2"/>
  <c r="P764" i="2"/>
  <c r="U756" i="2"/>
  <c r="T756" i="2"/>
  <c r="S756" i="2"/>
  <c r="R756" i="2"/>
  <c r="Q756" i="2"/>
  <c r="P756" i="2"/>
  <c r="U748" i="2"/>
  <c r="T748" i="2"/>
  <c r="S748" i="2"/>
  <c r="R748" i="2"/>
  <c r="Q748" i="2"/>
  <c r="P748" i="2"/>
  <c r="U741" i="2"/>
  <c r="T741" i="2"/>
  <c r="S741" i="2"/>
  <c r="R741" i="2"/>
  <c r="Q741" i="2"/>
  <c r="P741" i="2"/>
  <c r="U734" i="2"/>
  <c r="T734" i="2"/>
  <c r="S734" i="2"/>
  <c r="R734" i="2"/>
  <c r="Q734" i="2"/>
  <c r="P734" i="2"/>
  <c r="U726" i="2"/>
  <c r="T726" i="2"/>
  <c r="S726" i="2"/>
  <c r="R726" i="2"/>
  <c r="Q726" i="2"/>
  <c r="P726" i="2"/>
  <c r="U718" i="2"/>
  <c r="T718" i="2"/>
  <c r="S718" i="2"/>
  <c r="R718" i="2"/>
  <c r="Q718" i="2"/>
  <c r="P718" i="2"/>
  <c r="U711" i="2"/>
  <c r="T711" i="2"/>
  <c r="S711" i="2"/>
  <c r="R711" i="2"/>
  <c r="Q711" i="2"/>
  <c r="P711" i="2"/>
  <c r="U703" i="2"/>
  <c r="T703" i="2"/>
  <c r="S703" i="2"/>
  <c r="R703" i="2"/>
  <c r="Q703" i="2"/>
  <c r="P703" i="2"/>
  <c r="U695" i="2"/>
  <c r="T695" i="2"/>
  <c r="S695" i="2"/>
  <c r="R695" i="2"/>
  <c r="Q695" i="2"/>
  <c r="P695" i="2"/>
  <c r="U687" i="2"/>
  <c r="T687" i="2"/>
  <c r="S687" i="2"/>
  <c r="R687" i="2"/>
  <c r="Q687" i="2"/>
  <c r="P687" i="2"/>
  <c r="U679" i="2"/>
  <c r="T679" i="2"/>
  <c r="S679" i="2"/>
  <c r="R679" i="2"/>
  <c r="Q679" i="2"/>
  <c r="P679" i="2"/>
  <c r="U672" i="2"/>
  <c r="T672" i="2"/>
  <c r="S672" i="2"/>
  <c r="R672" i="2"/>
  <c r="Q672" i="2"/>
  <c r="P672" i="2"/>
  <c r="U665" i="2"/>
  <c r="T665" i="2"/>
  <c r="S665" i="2"/>
  <c r="R665" i="2"/>
  <c r="Q665" i="2"/>
  <c r="P665" i="2"/>
  <c r="U658" i="2"/>
  <c r="T658" i="2"/>
  <c r="S658" i="2"/>
  <c r="R658" i="2"/>
  <c r="Q658" i="2"/>
  <c r="P658" i="2"/>
  <c r="U651" i="2"/>
  <c r="T651" i="2"/>
  <c r="S651" i="2"/>
  <c r="R651" i="2"/>
  <c r="Q651" i="2"/>
  <c r="P651" i="2"/>
  <c r="U644" i="2"/>
  <c r="T644" i="2"/>
  <c r="S644" i="2"/>
  <c r="R644" i="2"/>
  <c r="Q644" i="2"/>
  <c r="P644" i="2"/>
  <c r="U637" i="2"/>
  <c r="T637" i="2"/>
  <c r="S637" i="2"/>
  <c r="R637" i="2"/>
  <c r="Q637" i="2"/>
  <c r="P637" i="2"/>
  <c r="U630" i="2"/>
  <c r="T630" i="2"/>
  <c r="S630" i="2"/>
  <c r="R630" i="2"/>
  <c r="Q630" i="2"/>
  <c r="P630" i="2"/>
  <c r="U622" i="2"/>
  <c r="T622" i="2"/>
  <c r="S622" i="2"/>
  <c r="R622" i="2"/>
  <c r="Q622" i="2"/>
  <c r="P622" i="2"/>
  <c r="U615" i="2"/>
  <c r="T615" i="2"/>
  <c r="S615" i="2"/>
  <c r="R615" i="2"/>
  <c r="Q615" i="2"/>
  <c r="P615" i="2"/>
  <c r="U608" i="2"/>
  <c r="T608" i="2"/>
  <c r="S608" i="2"/>
  <c r="R608" i="2"/>
  <c r="Q608" i="2"/>
  <c r="P608" i="2"/>
  <c r="U598" i="2"/>
  <c r="T598" i="2"/>
  <c r="S598" i="2"/>
  <c r="R598" i="2"/>
  <c r="Q598" i="2"/>
  <c r="P598" i="2"/>
  <c r="U590" i="2"/>
  <c r="T590" i="2"/>
  <c r="S590" i="2"/>
  <c r="R590" i="2"/>
  <c r="Q590" i="2"/>
  <c r="P590" i="2"/>
  <c r="U583" i="2"/>
  <c r="T583" i="2"/>
  <c r="S583" i="2"/>
  <c r="R583" i="2"/>
  <c r="Q583" i="2"/>
  <c r="P583" i="2"/>
  <c r="U576" i="2"/>
  <c r="T576" i="2"/>
  <c r="S576" i="2"/>
  <c r="R576" i="2"/>
  <c r="Q576" i="2"/>
  <c r="P576" i="2"/>
  <c r="U569" i="2"/>
  <c r="T569" i="2"/>
  <c r="S569" i="2"/>
  <c r="R569" i="2"/>
  <c r="Q569" i="2"/>
  <c r="P569" i="2"/>
  <c r="U562" i="2"/>
  <c r="T562" i="2"/>
  <c r="S562" i="2"/>
  <c r="R562" i="2"/>
  <c r="Q562" i="2"/>
  <c r="P562" i="2"/>
  <c r="U555" i="2"/>
  <c r="T555" i="2"/>
  <c r="S555" i="2"/>
  <c r="R555" i="2"/>
  <c r="Q555" i="2"/>
  <c r="P555" i="2"/>
  <c r="U547" i="2"/>
  <c r="T547" i="2"/>
  <c r="S547" i="2"/>
  <c r="R547" i="2"/>
  <c r="Q547" i="2"/>
  <c r="P547" i="2"/>
  <c r="U540" i="2"/>
  <c r="T540" i="2"/>
  <c r="S540" i="2"/>
  <c r="R540" i="2"/>
  <c r="Q540" i="2"/>
  <c r="P540" i="2"/>
  <c r="U532" i="2"/>
  <c r="T532" i="2"/>
  <c r="S532" i="2"/>
  <c r="R532" i="2"/>
  <c r="Q532" i="2"/>
  <c r="P532" i="2"/>
  <c r="U524" i="2"/>
  <c r="T524" i="2"/>
  <c r="S524" i="2"/>
  <c r="R524" i="2"/>
  <c r="Q524" i="2"/>
  <c r="P524" i="2"/>
  <c r="U517" i="2"/>
  <c r="T517" i="2"/>
  <c r="S517" i="2"/>
  <c r="R517" i="2"/>
  <c r="Q517" i="2"/>
  <c r="P517" i="2"/>
  <c r="U510" i="2"/>
  <c r="T510" i="2"/>
  <c r="S510" i="2"/>
  <c r="R510" i="2"/>
  <c r="Q510" i="2"/>
  <c r="P510" i="2"/>
  <c r="U502" i="2"/>
  <c r="T502" i="2"/>
  <c r="S502" i="2"/>
  <c r="R502" i="2"/>
  <c r="Q502" i="2"/>
  <c r="P502" i="2"/>
  <c r="U494" i="2"/>
  <c r="T494" i="2"/>
  <c r="S494" i="2"/>
  <c r="R494" i="2"/>
  <c r="Q494" i="2"/>
  <c r="P494" i="2"/>
  <c r="U487" i="2"/>
  <c r="T487" i="2"/>
  <c r="S487" i="2"/>
  <c r="R487" i="2"/>
  <c r="Q487" i="2"/>
  <c r="P487" i="2"/>
  <c r="U479" i="2"/>
  <c r="T479" i="2"/>
  <c r="S479" i="2"/>
  <c r="R479" i="2"/>
  <c r="Q479" i="2"/>
  <c r="P479" i="2"/>
  <c r="U472" i="2"/>
  <c r="T472" i="2"/>
  <c r="S472" i="2"/>
  <c r="R472" i="2"/>
  <c r="Q472" i="2"/>
  <c r="P472" i="2"/>
  <c r="U464" i="2"/>
  <c r="T464" i="2"/>
  <c r="S464" i="2"/>
  <c r="R464" i="2"/>
  <c r="Q464" i="2"/>
  <c r="P464" i="2"/>
  <c r="U457" i="2"/>
  <c r="T457" i="2"/>
  <c r="S457" i="2"/>
  <c r="R457" i="2"/>
  <c r="Q457" i="2"/>
  <c r="P457" i="2"/>
  <c r="U450" i="2"/>
  <c r="T450" i="2"/>
  <c r="S450" i="2"/>
  <c r="R450" i="2"/>
  <c r="Q450" i="2"/>
  <c r="P450" i="2"/>
  <c r="U443" i="2"/>
  <c r="T443" i="2"/>
  <c r="S443" i="2"/>
  <c r="R443" i="2"/>
  <c r="Q443" i="2"/>
  <c r="P443" i="2"/>
  <c r="U436" i="2"/>
  <c r="T436" i="2"/>
  <c r="S436" i="2"/>
  <c r="R436" i="2"/>
  <c r="Q436" i="2"/>
  <c r="P436" i="2"/>
  <c r="U428" i="2"/>
  <c r="T428" i="2"/>
  <c r="S428" i="2"/>
  <c r="R428" i="2"/>
  <c r="Q428" i="2"/>
  <c r="P428" i="2"/>
  <c r="U420" i="2"/>
  <c r="T420" i="2"/>
  <c r="S420" i="2"/>
  <c r="R420" i="2"/>
  <c r="Q420" i="2"/>
  <c r="P420" i="2"/>
  <c r="U412" i="2"/>
  <c r="T412" i="2"/>
  <c r="S412" i="2"/>
  <c r="R412" i="2"/>
  <c r="Q412" i="2"/>
  <c r="P412" i="2"/>
  <c r="U405" i="2"/>
  <c r="T405" i="2"/>
  <c r="S405" i="2"/>
  <c r="R405" i="2"/>
  <c r="Q405" i="2"/>
  <c r="P405" i="2"/>
  <c r="U397" i="2"/>
  <c r="T397" i="2"/>
  <c r="S397" i="2"/>
  <c r="R397" i="2"/>
  <c r="Q397" i="2"/>
  <c r="P397" i="2"/>
  <c r="U390" i="2"/>
  <c r="T390" i="2"/>
  <c r="S390" i="2"/>
  <c r="R390" i="2"/>
  <c r="Q390" i="2"/>
  <c r="P390" i="2"/>
  <c r="U383" i="2"/>
  <c r="T383" i="2"/>
  <c r="S383" i="2"/>
  <c r="R383" i="2"/>
  <c r="Q383" i="2"/>
  <c r="P383" i="2"/>
  <c r="U376" i="2"/>
  <c r="T376" i="2"/>
  <c r="S376" i="2"/>
  <c r="R376" i="2"/>
  <c r="Q376" i="2"/>
  <c r="P376" i="2"/>
  <c r="U369" i="2"/>
  <c r="T369" i="2"/>
  <c r="S369" i="2"/>
  <c r="R369" i="2"/>
  <c r="Q369" i="2"/>
  <c r="P369" i="2"/>
  <c r="U361" i="2"/>
  <c r="T361" i="2"/>
  <c r="S361" i="2"/>
  <c r="R361" i="2"/>
  <c r="Q361" i="2"/>
  <c r="P361" i="2"/>
  <c r="U353" i="2"/>
  <c r="T353" i="2"/>
  <c r="S353" i="2"/>
  <c r="R353" i="2"/>
  <c r="Q353" i="2"/>
  <c r="P353" i="2"/>
  <c r="U346" i="2"/>
  <c r="T346" i="2"/>
  <c r="S346" i="2"/>
  <c r="R346" i="2"/>
  <c r="Q346" i="2"/>
  <c r="P346" i="2"/>
  <c r="U339" i="2"/>
  <c r="T339" i="2"/>
  <c r="S339" i="2"/>
  <c r="R339" i="2"/>
  <c r="Q339" i="2"/>
  <c r="P339" i="2"/>
  <c r="U331" i="2"/>
  <c r="T331" i="2"/>
  <c r="S331" i="2"/>
  <c r="R331" i="2"/>
  <c r="Q331" i="2"/>
  <c r="P331" i="2"/>
  <c r="U322" i="2"/>
  <c r="T322" i="2"/>
  <c r="S322" i="2"/>
  <c r="R322" i="2"/>
  <c r="Q322" i="2"/>
  <c r="P322" i="2"/>
  <c r="U315" i="2"/>
  <c r="T315" i="2"/>
  <c r="S315" i="2"/>
  <c r="R315" i="2"/>
  <c r="Q315" i="2"/>
  <c r="P315" i="2"/>
  <c r="U307" i="2"/>
  <c r="T307" i="2"/>
  <c r="S307" i="2"/>
  <c r="R307" i="2"/>
  <c r="Q307" i="2"/>
  <c r="P307" i="2"/>
  <c r="U299" i="2"/>
  <c r="T299" i="2"/>
  <c r="S299" i="2"/>
  <c r="R299" i="2"/>
  <c r="Q299" i="2"/>
  <c r="P299" i="2"/>
  <c r="U291" i="2"/>
  <c r="T291" i="2"/>
  <c r="S291" i="2"/>
  <c r="R291" i="2"/>
  <c r="Q291" i="2"/>
  <c r="P291" i="2"/>
  <c r="U284" i="2"/>
  <c r="T284" i="2"/>
  <c r="S284" i="2"/>
  <c r="R284" i="2"/>
  <c r="Q284" i="2"/>
  <c r="P284" i="2"/>
  <c r="U277" i="2"/>
  <c r="T277" i="2"/>
  <c r="S277" i="2"/>
  <c r="R277" i="2"/>
  <c r="Q277" i="2"/>
  <c r="P277" i="2"/>
  <c r="U269" i="2"/>
  <c r="T269" i="2"/>
  <c r="S269" i="2"/>
  <c r="R269" i="2"/>
  <c r="Q269" i="2"/>
  <c r="P269" i="2"/>
  <c r="U261" i="2"/>
  <c r="T261" i="2"/>
  <c r="S261" i="2"/>
  <c r="R261" i="2"/>
  <c r="Q261" i="2"/>
  <c r="P261" i="2"/>
  <c r="U253" i="2"/>
  <c r="T253" i="2"/>
  <c r="S253" i="2"/>
  <c r="R253" i="2"/>
  <c r="Q253" i="2"/>
  <c r="P253" i="2"/>
  <c r="U246" i="2"/>
  <c r="T246" i="2"/>
  <c r="S246" i="2"/>
  <c r="R246" i="2"/>
  <c r="Q246" i="2"/>
  <c r="P246" i="2"/>
  <c r="U238" i="2"/>
  <c r="T238" i="2"/>
  <c r="S238" i="2"/>
  <c r="R238" i="2"/>
  <c r="Q238" i="2"/>
  <c r="P238" i="2"/>
  <c r="U231" i="2"/>
  <c r="T231" i="2"/>
  <c r="S231" i="2"/>
  <c r="R231" i="2"/>
  <c r="Q231" i="2"/>
  <c r="P231" i="2"/>
  <c r="U224" i="2"/>
  <c r="T224" i="2"/>
  <c r="S224" i="2"/>
  <c r="R224" i="2"/>
  <c r="Q224" i="2"/>
  <c r="P224" i="2"/>
  <c r="U216" i="2"/>
  <c r="T216" i="2"/>
  <c r="S216" i="2"/>
  <c r="R216" i="2"/>
  <c r="Q216" i="2"/>
  <c r="P216" i="2"/>
  <c r="U208" i="2"/>
  <c r="T208" i="2"/>
  <c r="S208" i="2"/>
  <c r="R208" i="2"/>
  <c r="Q208" i="2"/>
  <c r="P208" i="2"/>
  <c r="U201" i="2"/>
  <c r="T201" i="2"/>
  <c r="S201" i="2"/>
  <c r="R201" i="2"/>
  <c r="Q201" i="2"/>
  <c r="P201" i="2"/>
  <c r="U193" i="2"/>
  <c r="T193" i="2"/>
  <c r="S193" i="2"/>
  <c r="R193" i="2"/>
  <c r="Q193" i="2"/>
  <c r="P193" i="2"/>
  <c r="U186" i="2"/>
  <c r="T186" i="2"/>
  <c r="S186" i="2"/>
  <c r="R186" i="2"/>
  <c r="Q186" i="2"/>
  <c r="P186" i="2"/>
  <c r="U177" i="2"/>
  <c r="T177" i="2"/>
  <c r="S177" i="2"/>
  <c r="R177" i="2"/>
  <c r="Q177" i="2"/>
  <c r="P177" i="2"/>
  <c r="U170" i="2"/>
  <c r="T170" i="2"/>
  <c r="S170" i="2"/>
  <c r="R170" i="2"/>
  <c r="Q170" i="2"/>
  <c r="P170" i="2"/>
  <c r="U161" i="2"/>
  <c r="T161" i="2"/>
  <c r="S161" i="2"/>
  <c r="R161" i="2"/>
  <c r="Q161" i="2"/>
  <c r="P161" i="2"/>
  <c r="U155" i="2"/>
  <c r="T155" i="2"/>
  <c r="S155" i="2"/>
  <c r="R155" i="2"/>
  <c r="Q155" i="2"/>
  <c r="P155" i="2"/>
  <c r="U147" i="2"/>
  <c r="T147" i="2"/>
  <c r="S147" i="2"/>
  <c r="R147" i="2"/>
  <c r="Q147" i="2"/>
  <c r="P147" i="2"/>
  <c r="U140" i="2"/>
  <c r="T140" i="2"/>
  <c r="S140" i="2"/>
  <c r="R140" i="2"/>
  <c r="Q140" i="2"/>
  <c r="P140" i="2"/>
  <c r="U132" i="2"/>
  <c r="T132" i="2"/>
  <c r="S132" i="2"/>
  <c r="R132" i="2"/>
  <c r="Q132" i="2"/>
  <c r="P132" i="2"/>
  <c r="U123" i="2"/>
  <c r="T123" i="2"/>
  <c r="S123" i="2"/>
  <c r="R123" i="2"/>
  <c r="Q123" i="2"/>
  <c r="P123" i="2"/>
  <c r="U116" i="2"/>
  <c r="T116" i="2"/>
  <c r="S116" i="2"/>
  <c r="R116" i="2"/>
  <c r="Q116" i="2"/>
  <c r="P116" i="2"/>
  <c r="U108" i="2"/>
  <c r="T108" i="2"/>
  <c r="S108" i="2"/>
  <c r="R108" i="2"/>
  <c r="Q108" i="2"/>
  <c r="P108" i="2"/>
  <c r="U101" i="2"/>
  <c r="T101" i="2"/>
  <c r="S101" i="2"/>
  <c r="R101" i="2"/>
  <c r="Q101" i="2"/>
  <c r="P101" i="2"/>
  <c r="U93" i="2"/>
  <c r="T93" i="2"/>
  <c r="S93" i="2"/>
  <c r="R93" i="2"/>
  <c r="Q93" i="2"/>
  <c r="P93" i="2"/>
  <c r="U86" i="2"/>
  <c r="T86" i="2"/>
  <c r="S86" i="2"/>
  <c r="R86" i="2"/>
  <c r="Q86" i="2"/>
  <c r="P86" i="2"/>
  <c r="U78" i="2"/>
  <c r="T78" i="2"/>
  <c r="S78" i="2"/>
  <c r="R78" i="2"/>
  <c r="Q78" i="2"/>
  <c r="P78" i="2"/>
  <c r="U70" i="2"/>
  <c r="T70" i="2"/>
  <c r="S70" i="2"/>
  <c r="R70" i="2"/>
  <c r="Q70" i="2"/>
  <c r="P70" i="2"/>
  <c r="U62" i="2"/>
  <c r="T62" i="2"/>
  <c r="S62" i="2"/>
  <c r="R62" i="2"/>
  <c r="Q62" i="2"/>
  <c r="P62" i="2"/>
  <c r="U54" i="2"/>
  <c r="T54" i="2"/>
  <c r="S54" i="2"/>
  <c r="R54" i="2"/>
  <c r="Q54" i="2"/>
  <c r="P54" i="2"/>
  <c r="U46" i="2"/>
  <c r="T46" i="2"/>
  <c r="S46" i="2"/>
  <c r="R46" i="2"/>
  <c r="Q46" i="2"/>
  <c r="P46" i="2"/>
  <c r="U39" i="2"/>
  <c r="T39" i="2"/>
  <c r="S39" i="2"/>
  <c r="R39" i="2"/>
  <c r="Q39" i="2"/>
  <c r="P39" i="2"/>
  <c r="U32" i="2"/>
  <c r="T32" i="2"/>
  <c r="S32" i="2"/>
  <c r="R32" i="2"/>
  <c r="Q32" i="2"/>
  <c r="P32" i="2"/>
  <c r="U24" i="2"/>
  <c r="T24" i="2"/>
  <c r="S24" i="2"/>
  <c r="R24" i="2"/>
  <c r="Q24" i="2"/>
  <c r="P24" i="2"/>
  <c r="U17" i="2"/>
  <c r="T17" i="2"/>
  <c r="S17" i="2"/>
  <c r="R17" i="2"/>
  <c r="Q17" i="2"/>
  <c r="P17" i="2"/>
  <c r="U10" i="2"/>
  <c r="T10" i="2"/>
  <c r="S10" i="2"/>
  <c r="R10" i="2"/>
  <c r="Q10" i="2"/>
  <c r="P10" i="2"/>
  <c r="Q3" i="2"/>
  <c r="R3" i="2"/>
  <c r="S3" i="2"/>
  <c r="T3" i="2"/>
  <c r="U3" i="2"/>
  <c r="P3" i="2"/>
  <c r="B238" i="2"/>
  <c r="B756" i="2"/>
  <c r="B757" i="2" s="1"/>
  <c r="B758" i="2" s="1"/>
  <c r="B759" i="2" s="1"/>
  <c r="B760" i="2" s="1"/>
  <c r="B761" i="2" s="1"/>
  <c r="B762" i="2" s="1"/>
  <c r="B763" i="2" s="1"/>
  <c r="B931" i="2" l="1"/>
  <c r="B1040" i="2"/>
  <c r="B978" i="2"/>
  <c r="B946" i="2"/>
  <c r="B939" i="2"/>
  <c r="B914" i="2"/>
  <c r="B893" i="2"/>
  <c r="B479" i="2"/>
  <c r="B412" i="2"/>
  <c r="B331" i="2"/>
  <c r="B246" i="2"/>
  <c r="B186" i="2"/>
  <c r="B132" i="2"/>
  <c r="B123" i="2"/>
  <c r="B116" i="2"/>
  <c r="B24" i="2"/>
  <c r="B17" i="2"/>
  <c r="B10" i="2"/>
  <c r="B3" i="2"/>
  <c r="B291" i="2"/>
  <c r="B277" i="2"/>
  <c r="B1070" i="2"/>
  <c r="B1129" i="2"/>
  <c r="B1115" i="2"/>
  <c r="B970" i="2"/>
  <c r="B924" i="2"/>
  <c r="B878" i="2"/>
  <c r="B871" i="2"/>
  <c r="B849" i="2"/>
  <c r="B787" i="2"/>
  <c r="B748" i="2"/>
  <c r="B734" i="2"/>
  <c r="B695" i="2"/>
  <c r="B672" i="2"/>
  <c r="B658" i="2"/>
  <c r="B651" i="2"/>
  <c r="B637" i="2"/>
  <c r="B630" i="2"/>
  <c r="B598" i="2"/>
  <c r="B524" i="2"/>
  <c r="B517" i="2"/>
  <c r="B464" i="2"/>
  <c r="B457" i="2"/>
  <c r="B443" i="2"/>
  <c r="B397" i="2"/>
  <c r="B383" i="2"/>
  <c r="B376" i="2"/>
  <c r="B369" i="2"/>
  <c r="B231" i="2"/>
  <c r="B224" i="2"/>
  <c r="B108" i="2"/>
  <c r="B101" i="2"/>
  <c r="B62" i="2"/>
  <c r="B1108" i="2"/>
  <c r="B1100" i="2"/>
  <c r="B1063" i="2"/>
  <c r="B1047" i="2"/>
  <c r="B1025" i="2"/>
  <c r="B1008" i="2"/>
  <c r="B993" i="2"/>
  <c r="B962" i="2"/>
  <c r="B907" i="2"/>
  <c r="B863" i="2"/>
  <c r="B827" i="2"/>
  <c r="B819" i="2"/>
  <c r="B741" i="2"/>
  <c r="B726" i="2"/>
  <c r="B711" i="2"/>
  <c r="B687" i="2"/>
  <c r="B665" i="2"/>
  <c r="B644" i="2"/>
  <c r="B615" i="2"/>
  <c r="B583" i="2"/>
  <c r="B569" i="2"/>
  <c r="B562" i="2"/>
  <c r="B532" i="2"/>
  <c r="B510" i="2"/>
  <c r="B472" i="2"/>
  <c r="B450" i="2"/>
  <c r="B436" i="2"/>
  <c r="B405" i="2"/>
  <c r="B390" i="2"/>
  <c r="B353" i="2"/>
  <c r="B315" i="2"/>
  <c r="B299" i="2"/>
  <c r="B253" i="2"/>
  <c r="B193" i="2"/>
  <c r="B170" i="2"/>
  <c r="B155" i="2"/>
  <c r="B147" i="2"/>
  <c r="B70" i="2"/>
  <c r="B32" i="2"/>
  <c r="B284" i="2"/>
  <c r="B622" i="2"/>
  <c r="B608" i="2"/>
  <c r="B576" i="2"/>
  <c r="B555" i="2"/>
  <c r="B502" i="2"/>
  <c r="B428" i="2"/>
  <c r="B361" i="2"/>
  <c r="B322" i="2"/>
  <c r="B216" i="2"/>
  <c r="B93" i="2"/>
  <c r="B86" i="2"/>
  <c r="B54" i="2"/>
  <c r="B1033" i="2"/>
  <c r="B834" i="2"/>
  <c r="B590" i="2"/>
  <c r="B269" i="2"/>
  <c r="B177" i="2"/>
  <c r="B1122" i="2"/>
  <c r="B1092" i="2"/>
  <c r="B1085" i="2"/>
  <c r="B1078" i="2"/>
  <c r="B1055" i="2"/>
  <c r="B1016" i="2"/>
  <c r="B1000" i="2"/>
  <c r="B986" i="2"/>
  <c r="B954" i="2"/>
  <c r="B900" i="2"/>
  <c r="B886" i="2"/>
  <c r="B856" i="2"/>
  <c r="B842" i="2"/>
  <c r="B810" i="2"/>
  <c r="B803" i="2"/>
  <c r="B795" i="2"/>
  <c r="B771" i="2"/>
  <c r="B764" i="2"/>
  <c r="B718" i="2"/>
  <c r="B703" i="2"/>
  <c r="B679" i="2"/>
  <c r="B547" i="2"/>
  <c r="B540" i="2"/>
  <c r="B494" i="2"/>
  <c r="B487" i="2"/>
  <c r="B420" i="2"/>
  <c r="B346" i="2"/>
  <c r="B339" i="2"/>
  <c r="B307" i="2"/>
  <c r="B261" i="2"/>
  <c r="B208" i="2"/>
  <c r="B201" i="2"/>
  <c r="B161" i="2"/>
  <c r="B140" i="2"/>
  <c r="B78" i="2"/>
  <c r="B46" i="2"/>
  <c r="B39" i="2"/>
  <c r="B779" i="2"/>
  <c r="B638" i="2"/>
  <c r="B639" i="2" s="1"/>
  <c r="B640" i="2" s="1"/>
  <c r="B641" i="2" s="1"/>
  <c r="B642" i="2" s="1"/>
  <c r="B643" i="2" s="1"/>
  <c r="B850" i="2"/>
  <c r="B851" i="2" s="1"/>
  <c r="B852" i="2" s="1"/>
  <c r="B853" i="2" s="1"/>
  <c r="B854" i="2" s="1"/>
  <c r="B855" i="2" s="1"/>
  <c r="B696" i="2"/>
  <c r="B697" i="2" s="1"/>
  <c r="B698" i="2" s="1"/>
  <c r="B699" i="2" s="1"/>
  <c r="B700" i="2" s="1"/>
  <c r="B701" i="2" s="1"/>
  <c r="B702" i="2" s="1"/>
  <c r="B673" i="2"/>
  <c r="B674" i="2" s="1"/>
  <c r="B675" i="2" s="1"/>
  <c r="B676" i="2" s="1"/>
  <c r="B677" i="2" s="1"/>
  <c r="B678" i="2" s="1"/>
  <c r="B278" i="2"/>
  <c r="B279" i="2" s="1"/>
  <c r="B280" i="2" s="1"/>
  <c r="B281" i="2" s="1"/>
  <c r="B282" i="2" s="1"/>
  <c r="B283" i="2" s="1"/>
  <c r="B1041" i="2" l="1"/>
  <c r="B1042" i="2" s="1"/>
  <c r="B1043" i="2" s="1"/>
  <c r="B1044" i="2" s="1"/>
  <c r="B1045" i="2" s="1"/>
  <c r="B1046" i="2" s="1"/>
  <c r="B444" i="2"/>
  <c r="B445" i="2" s="1"/>
  <c r="B446" i="2" s="1"/>
  <c r="B447" i="2" s="1"/>
  <c r="B448" i="2" s="1"/>
  <c r="B449" i="2" s="1"/>
  <c r="B765" i="2"/>
  <c r="B766" i="2" s="1"/>
  <c r="B767" i="2" s="1"/>
  <c r="B768" i="2" s="1"/>
  <c r="B769" i="2" s="1"/>
  <c r="B770" i="2" s="1"/>
  <c r="B1026" i="2"/>
  <c r="B1027" i="2" s="1"/>
  <c r="B1028" i="2" s="1"/>
  <c r="B1029" i="2" s="1"/>
  <c r="B1030" i="2" s="1"/>
  <c r="B1031" i="2" s="1"/>
  <c r="B1032" i="2" s="1"/>
  <c r="B377" i="2"/>
  <c r="B378" i="2" s="1"/>
  <c r="B379" i="2" s="1"/>
  <c r="B380" i="2" s="1"/>
  <c r="B381" i="2" s="1"/>
  <c r="B382" i="2" s="1"/>
  <c r="B894" i="2"/>
  <c r="B895" i="2" s="1"/>
  <c r="B896" i="2" s="1"/>
  <c r="B897" i="2" s="1"/>
  <c r="B898" i="2" s="1"/>
  <c r="B899" i="2" s="1"/>
  <c r="B270" i="2"/>
  <c r="B271" i="2" s="1"/>
  <c r="B272" i="2" s="1"/>
  <c r="B273" i="2" s="1"/>
  <c r="B274" i="2" s="1"/>
  <c r="B275" i="2" s="1"/>
  <c r="B276" i="2" s="1"/>
  <c r="B71" i="2"/>
  <c r="B72" i="2" s="1"/>
  <c r="B73" i="2" s="1"/>
  <c r="B74" i="2" s="1"/>
  <c r="B75" i="2" s="1"/>
  <c r="B76" i="2" s="1"/>
  <c r="B77" i="2" s="1"/>
  <c r="B109" i="2"/>
  <c r="B110" i="2" s="1"/>
  <c r="B111" i="2" s="1"/>
  <c r="B112" i="2" s="1"/>
  <c r="B113" i="2" s="1"/>
  <c r="B114" i="2" s="1"/>
  <c r="B115" i="2" s="1"/>
  <c r="B511" i="2"/>
  <c r="B512" i="2" s="1"/>
  <c r="B513" i="2" s="1"/>
  <c r="B514" i="2" s="1"/>
  <c r="B515" i="2" s="1"/>
  <c r="B516" i="2" s="1"/>
  <c r="B63" i="2"/>
  <c r="B64" i="2" s="1"/>
  <c r="B65" i="2" s="1"/>
  <c r="B66" i="2" s="1"/>
  <c r="B67" i="2" s="1"/>
  <c r="B68" i="2" s="1"/>
  <c r="B69" i="2" s="1"/>
  <c r="B209" i="2"/>
  <c r="B210" i="2" s="1"/>
  <c r="B211" i="2" s="1"/>
  <c r="B212" i="2" s="1"/>
  <c r="B213" i="2" s="1"/>
  <c r="B214" i="2" s="1"/>
  <c r="B215" i="2" s="1"/>
  <c r="B451" i="2"/>
  <c r="B452" i="2" s="1"/>
  <c r="B453" i="2" s="1"/>
  <c r="B454" i="2" s="1"/>
  <c r="B455" i="2" s="1"/>
  <c r="B456" i="2" s="1"/>
  <c r="B178" i="2"/>
  <c r="B179" i="2" s="1"/>
  <c r="B180" i="2" s="1"/>
  <c r="B181" i="2" s="1"/>
  <c r="B182" i="2" s="1"/>
  <c r="B183" i="2" s="1"/>
  <c r="B184" i="2" s="1"/>
  <c r="B185" i="2" s="1"/>
  <c r="B1034" i="2"/>
  <c r="B1035" i="2" s="1"/>
  <c r="B1036" i="2" s="1"/>
  <c r="B1037" i="2" s="1"/>
  <c r="B1038" i="2" s="1"/>
  <c r="B1039" i="2" s="1"/>
  <c r="B932" i="2"/>
  <c r="B933" i="2" s="1"/>
  <c r="B934" i="2" s="1"/>
  <c r="B935" i="2" s="1"/>
  <c r="B936" i="2" s="1"/>
  <c r="B937" i="2" s="1"/>
  <c r="B938" i="2" s="1"/>
  <c r="B162" i="2"/>
  <c r="B163" i="2" s="1"/>
  <c r="B164" i="2" s="1"/>
  <c r="B165" i="2" s="1"/>
  <c r="B166" i="2" s="1"/>
  <c r="B167" i="2" s="1"/>
  <c r="B168" i="2" s="1"/>
  <c r="B169" i="2" s="1"/>
  <c r="B421" i="2"/>
  <c r="B422" i="2" s="1"/>
  <c r="B423" i="2" s="1"/>
  <c r="B424" i="2" s="1"/>
  <c r="B425" i="2" s="1"/>
  <c r="B426" i="2" s="1"/>
  <c r="B427" i="2" s="1"/>
  <c r="B623" i="2"/>
  <c r="B624" i="2" s="1"/>
  <c r="B625" i="2" s="1"/>
  <c r="B626" i="2" s="1"/>
  <c r="B627" i="2" s="1"/>
  <c r="B628" i="2" s="1"/>
  <c r="B629" i="2" s="1"/>
  <c r="B488" i="2"/>
  <c r="B489" i="2" s="1"/>
  <c r="B490" i="2" s="1"/>
  <c r="B491" i="2" s="1"/>
  <c r="B492" i="2" s="1"/>
  <c r="B493" i="2" s="1"/>
  <c r="B680" i="2"/>
  <c r="B681" i="2" s="1"/>
  <c r="B682" i="2" s="1"/>
  <c r="B683" i="2" s="1"/>
  <c r="B684" i="2" s="1"/>
  <c r="B685" i="2" s="1"/>
  <c r="B686" i="2" s="1"/>
  <c r="B772" i="2"/>
  <c r="B773" i="2" s="1"/>
  <c r="B774" i="2" s="1"/>
  <c r="B775" i="2" s="1"/>
  <c r="B776" i="2" s="1"/>
  <c r="B777" i="2" s="1"/>
  <c r="B778" i="2" s="1"/>
  <c r="B843" i="2"/>
  <c r="B844" i="2" s="1"/>
  <c r="B845" i="2" s="1"/>
  <c r="B846" i="2" s="1"/>
  <c r="B847" i="2" s="1"/>
  <c r="B848" i="2" s="1"/>
  <c r="B955" i="2"/>
  <c r="B956" i="2" s="1"/>
  <c r="B957" i="2" s="1"/>
  <c r="B958" i="2" s="1"/>
  <c r="B959" i="2" s="1"/>
  <c r="B960" i="2" s="1"/>
  <c r="B961" i="2" s="1"/>
  <c r="B1093" i="2"/>
  <c r="B1094" i="2" s="1"/>
  <c r="B1095" i="2" s="1"/>
  <c r="B1096" i="2" s="1"/>
  <c r="B1097" i="2" s="1"/>
  <c r="B1098" i="2" s="1"/>
  <c r="B1099" i="2" s="1"/>
  <c r="B55" i="2"/>
  <c r="B56" i="2" s="1"/>
  <c r="B57" i="2" s="1"/>
  <c r="B58" i="2" s="1"/>
  <c r="B59" i="2" s="1"/>
  <c r="B60" i="2" s="1"/>
  <c r="B61" i="2" s="1"/>
  <c r="B323" i="2"/>
  <c r="B324" i="2" s="1"/>
  <c r="B325" i="2" s="1"/>
  <c r="B326" i="2" s="1"/>
  <c r="B327" i="2" s="1"/>
  <c r="B328" i="2" s="1"/>
  <c r="B329" i="2" s="1"/>
  <c r="B330" i="2" s="1"/>
  <c r="B556" i="2"/>
  <c r="B557" i="2" s="1"/>
  <c r="B558" i="2" s="1"/>
  <c r="B559" i="2" s="1"/>
  <c r="B560" i="2" s="1"/>
  <c r="B561" i="2" s="1"/>
  <c r="B148" i="2"/>
  <c r="B149" i="2" s="1"/>
  <c r="B150" i="2" s="1"/>
  <c r="B151" i="2" s="1"/>
  <c r="B152" i="2" s="1"/>
  <c r="B153" i="2" s="1"/>
  <c r="B154" i="2" s="1"/>
  <c r="B254" i="2"/>
  <c r="B255" i="2" s="1"/>
  <c r="B256" i="2" s="1"/>
  <c r="B257" i="2" s="1"/>
  <c r="B258" i="2" s="1"/>
  <c r="B259" i="2" s="1"/>
  <c r="B260" i="2" s="1"/>
  <c r="B391" i="2"/>
  <c r="B392" i="2" s="1"/>
  <c r="B393" i="2" s="1"/>
  <c r="B394" i="2" s="1"/>
  <c r="B395" i="2" s="1"/>
  <c r="B396" i="2" s="1"/>
  <c r="B473" i="2"/>
  <c r="B474" i="2" s="1"/>
  <c r="B475" i="2" s="1"/>
  <c r="B476" i="2" s="1"/>
  <c r="B477" i="2" s="1"/>
  <c r="B478" i="2" s="1"/>
  <c r="B570" i="2"/>
  <c r="B571" i="2" s="1"/>
  <c r="B572" i="2" s="1"/>
  <c r="B573" i="2" s="1"/>
  <c r="B574" i="2" s="1"/>
  <c r="B575" i="2" s="1"/>
  <c r="B666" i="2"/>
  <c r="B667" i="2" s="1"/>
  <c r="B668" i="2" s="1"/>
  <c r="B669" i="2" s="1"/>
  <c r="B670" i="2" s="1"/>
  <c r="B671" i="2" s="1"/>
  <c r="B742" i="2"/>
  <c r="B743" i="2" s="1"/>
  <c r="B744" i="2" s="1"/>
  <c r="B745" i="2" s="1"/>
  <c r="B746" i="2" s="1"/>
  <c r="B747" i="2" s="1"/>
  <c r="B908" i="2"/>
  <c r="B909" i="2" s="1"/>
  <c r="B910" i="2" s="1"/>
  <c r="B911" i="2" s="1"/>
  <c r="B912" i="2" s="1"/>
  <c r="B913" i="2" s="1"/>
  <c r="B1109" i="2"/>
  <c r="B1110" i="2" s="1"/>
  <c r="B1111" i="2" s="1"/>
  <c r="B1112" i="2" s="1"/>
  <c r="B1113" i="2" s="1"/>
  <c r="B1114" i="2" s="1"/>
  <c r="B225" i="2"/>
  <c r="B226" i="2" s="1"/>
  <c r="B227" i="2" s="1"/>
  <c r="B228" i="2" s="1"/>
  <c r="B229" i="2" s="1"/>
  <c r="B230" i="2" s="1"/>
  <c r="B413" i="2"/>
  <c r="B414" i="2" s="1"/>
  <c r="B415" i="2" s="1"/>
  <c r="B416" i="2" s="1"/>
  <c r="B417" i="2" s="1"/>
  <c r="B418" i="2" s="1"/>
  <c r="B419" i="2" s="1"/>
  <c r="B780" i="2"/>
  <c r="B781" i="2" s="1"/>
  <c r="B782" i="2" s="1"/>
  <c r="B783" i="2" s="1"/>
  <c r="B784" i="2" s="1"/>
  <c r="B785" i="2" s="1"/>
  <c r="B786" i="2" s="1"/>
  <c r="B79" i="2"/>
  <c r="B80" i="2" s="1"/>
  <c r="B81" i="2" s="1"/>
  <c r="B82" i="2" s="1"/>
  <c r="B83" i="2" s="1"/>
  <c r="B84" i="2" s="1"/>
  <c r="B85" i="2" s="1"/>
  <c r="B340" i="2"/>
  <c r="B341" i="2" s="1"/>
  <c r="B342" i="2" s="1"/>
  <c r="B343" i="2" s="1"/>
  <c r="B344" i="2" s="1"/>
  <c r="B345" i="2" s="1"/>
  <c r="B577" i="2"/>
  <c r="B578" i="2" s="1"/>
  <c r="B579" i="2" s="1"/>
  <c r="B580" i="2" s="1"/>
  <c r="B581" i="2" s="1"/>
  <c r="B582" i="2" s="1"/>
  <c r="B4" i="2"/>
  <c r="B5" i="2" s="1"/>
  <c r="B6" i="2" s="1"/>
  <c r="B7" i="2" s="1"/>
  <c r="B8" i="2" s="1"/>
  <c r="B9" i="2" s="1"/>
  <c r="B187" i="2"/>
  <c r="B188" i="2" s="1"/>
  <c r="B189" i="2" s="1"/>
  <c r="B190" i="2" s="1"/>
  <c r="B191" i="2" s="1"/>
  <c r="B192" i="2" s="1"/>
  <c r="B40" i="2"/>
  <c r="B41" i="2" s="1"/>
  <c r="B42" i="2" s="1"/>
  <c r="B43" i="2" s="1"/>
  <c r="B44" i="2" s="1"/>
  <c r="B45" i="2" s="1"/>
  <c r="B262" i="2"/>
  <c r="B263" i="2" s="1"/>
  <c r="B264" i="2" s="1"/>
  <c r="B265" i="2" s="1"/>
  <c r="B266" i="2" s="1"/>
  <c r="B267" i="2" s="1"/>
  <c r="B268" i="2" s="1"/>
  <c r="B835" i="2"/>
  <c r="B836" i="2" s="1"/>
  <c r="B837" i="2" s="1"/>
  <c r="B838" i="2" s="1"/>
  <c r="B839" i="2" s="1"/>
  <c r="B840" i="2" s="1"/>
  <c r="B841" i="2" s="1"/>
  <c r="B915" i="2"/>
  <c r="B916" i="2" s="1"/>
  <c r="B917" i="2" s="1"/>
  <c r="B918" i="2" s="1"/>
  <c r="B919" i="2" s="1"/>
  <c r="B920" i="2" s="1"/>
  <c r="B921" i="2" s="1"/>
  <c r="B922" i="2" s="1"/>
  <c r="B923" i="2" s="1"/>
  <c r="B141" i="2"/>
  <c r="B142" i="2" s="1"/>
  <c r="B143" i="2" s="1"/>
  <c r="B144" i="2" s="1"/>
  <c r="B145" i="2" s="1"/>
  <c r="B146" i="2" s="1"/>
  <c r="B347" i="2"/>
  <c r="B348" i="2" s="1"/>
  <c r="B349" i="2" s="1"/>
  <c r="B350" i="2" s="1"/>
  <c r="B351" i="2" s="1"/>
  <c r="B352" i="2" s="1"/>
  <c r="B541" i="2"/>
  <c r="B542" i="2" s="1"/>
  <c r="B543" i="2" s="1"/>
  <c r="B544" i="2" s="1"/>
  <c r="B545" i="2" s="1"/>
  <c r="B546" i="2" s="1"/>
  <c r="B719" i="2"/>
  <c r="B720" i="2" s="1"/>
  <c r="B721" i="2" s="1"/>
  <c r="B722" i="2" s="1"/>
  <c r="B723" i="2" s="1"/>
  <c r="B724" i="2" s="1"/>
  <c r="B725" i="2" s="1"/>
  <c r="B804" i="2"/>
  <c r="B805" i="2" s="1"/>
  <c r="B806" i="2" s="1"/>
  <c r="B807" i="2" s="1"/>
  <c r="B808" i="2" s="1"/>
  <c r="B809" i="2" s="1"/>
  <c r="B887" i="2"/>
  <c r="B888" i="2" s="1"/>
  <c r="B889" i="2" s="1"/>
  <c r="B890" i="2" s="1"/>
  <c r="B891" i="2" s="1"/>
  <c r="B892" i="2" s="1"/>
  <c r="B1001" i="2"/>
  <c r="B1002" i="2" s="1"/>
  <c r="B1003" i="2" s="1"/>
  <c r="B1004" i="2" s="1"/>
  <c r="B1005" i="2" s="1"/>
  <c r="B1006" i="2" s="1"/>
  <c r="B1007" i="2" s="1"/>
  <c r="B1079" i="2"/>
  <c r="B1080" i="2" s="1"/>
  <c r="B1081" i="2" s="1"/>
  <c r="B1082" i="2" s="1"/>
  <c r="B1083" i="2" s="1"/>
  <c r="B1084" i="2" s="1"/>
  <c r="B591" i="2"/>
  <c r="B592" i="2" s="1"/>
  <c r="B593" i="2" s="1"/>
  <c r="B594" i="2" s="1"/>
  <c r="B595" i="2" s="1"/>
  <c r="B596" i="2" s="1"/>
  <c r="B597" i="2" s="1"/>
  <c r="B94" i="2"/>
  <c r="B95" i="2" s="1"/>
  <c r="B96" i="2" s="1"/>
  <c r="B97" i="2" s="1"/>
  <c r="B98" i="2" s="1"/>
  <c r="B99" i="2" s="1"/>
  <c r="B100" i="2" s="1"/>
  <c r="B429" i="2"/>
  <c r="B430" i="2" s="1"/>
  <c r="B431" i="2" s="1"/>
  <c r="B432" i="2" s="1"/>
  <c r="B433" i="2" s="1"/>
  <c r="B434" i="2" s="1"/>
  <c r="B435" i="2" s="1"/>
  <c r="B631" i="2"/>
  <c r="B632" i="2" s="1"/>
  <c r="B633" i="2" s="1"/>
  <c r="B634" i="2" s="1"/>
  <c r="B635" i="2" s="1"/>
  <c r="B636" i="2" s="1"/>
  <c r="B788" i="2"/>
  <c r="B789" i="2" s="1"/>
  <c r="B790" i="2" s="1"/>
  <c r="B791" i="2" s="1"/>
  <c r="B792" i="2" s="1"/>
  <c r="B793" i="2" s="1"/>
  <c r="B794" i="2" s="1"/>
  <c r="B925" i="2"/>
  <c r="B926" i="2" s="1"/>
  <c r="B927" i="2" s="1"/>
  <c r="B928" i="2" s="1"/>
  <c r="B929" i="2" s="1"/>
  <c r="B930" i="2" s="1"/>
  <c r="B1071" i="2"/>
  <c r="B1072" i="2" s="1"/>
  <c r="B1073" i="2" s="1"/>
  <c r="B1074" i="2" s="1"/>
  <c r="B1075" i="2" s="1"/>
  <c r="B1076" i="2" s="1"/>
  <c r="B1077" i="2" s="1"/>
  <c r="B495" i="2"/>
  <c r="B496" i="2" s="1"/>
  <c r="B497" i="2" s="1"/>
  <c r="B498" i="2" s="1"/>
  <c r="B499" i="2" s="1"/>
  <c r="B500" i="2" s="1"/>
  <c r="B501" i="2" s="1"/>
  <c r="B704" i="2"/>
  <c r="B705" i="2" s="1"/>
  <c r="B706" i="2" s="1"/>
  <c r="B707" i="2" s="1"/>
  <c r="B708" i="2" s="1"/>
  <c r="B709" i="2" s="1"/>
  <c r="B710" i="2" s="1"/>
  <c r="B796" i="2"/>
  <c r="B797" i="2" s="1"/>
  <c r="B798" i="2" s="1"/>
  <c r="B799" i="2" s="1"/>
  <c r="B800" i="2" s="1"/>
  <c r="B801" i="2" s="1"/>
  <c r="B802" i="2" s="1"/>
  <c r="B857" i="2"/>
  <c r="B858" i="2" s="1"/>
  <c r="B859" i="2" s="1"/>
  <c r="B860" i="2" s="1"/>
  <c r="B861" i="2" s="1"/>
  <c r="B862" i="2" s="1"/>
  <c r="B987" i="2"/>
  <c r="B988" i="2" s="1"/>
  <c r="B989" i="2" s="1"/>
  <c r="B990" i="2" s="1"/>
  <c r="B991" i="2" s="1"/>
  <c r="B992" i="2" s="1"/>
  <c r="B1056" i="2"/>
  <c r="B1057" i="2" s="1"/>
  <c r="B1058" i="2" s="1"/>
  <c r="B1059" i="2" s="1"/>
  <c r="B1060" i="2" s="1"/>
  <c r="B1061" i="2" s="1"/>
  <c r="B1062" i="2" s="1"/>
  <c r="B1123" i="2"/>
  <c r="B1124" i="2" s="1"/>
  <c r="B1125" i="2" s="1"/>
  <c r="B1126" i="2" s="1"/>
  <c r="B1127" i="2" s="1"/>
  <c r="B1128" i="2" s="1"/>
  <c r="B217" i="2"/>
  <c r="B218" i="2" s="1"/>
  <c r="B219" i="2" s="1"/>
  <c r="B220" i="2" s="1"/>
  <c r="B221" i="2" s="1"/>
  <c r="B222" i="2" s="1"/>
  <c r="B223" i="2" s="1"/>
  <c r="B503" i="2"/>
  <c r="B504" i="2" s="1"/>
  <c r="B505" i="2" s="1"/>
  <c r="B506" i="2" s="1"/>
  <c r="B507" i="2" s="1"/>
  <c r="B508" i="2" s="1"/>
  <c r="B509" i="2" s="1"/>
  <c r="B609" i="2"/>
  <c r="B610" i="2" s="1"/>
  <c r="B611" i="2" s="1"/>
  <c r="B612" i="2" s="1"/>
  <c r="B613" i="2" s="1"/>
  <c r="B614" i="2" s="1"/>
  <c r="B156" i="2"/>
  <c r="B157" i="2" s="1"/>
  <c r="B158" i="2" s="1"/>
  <c r="B159" i="2" s="1"/>
  <c r="B160" i="2" s="1"/>
  <c r="B300" i="2"/>
  <c r="B301" i="2" s="1"/>
  <c r="B302" i="2" s="1"/>
  <c r="B303" i="2" s="1"/>
  <c r="B304" i="2" s="1"/>
  <c r="B305" i="2" s="1"/>
  <c r="B306" i="2" s="1"/>
  <c r="B406" i="2"/>
  <c r="B407" i="2" s="1"/>
  <c r="B408" i="2" s="1"/>
  <c r="B409" i="2" s="1"/>
  <c r="B410" i="2" s="1"/>
  <c r="B411" i="2" s="1"/>
  <c r="B584" i="2"/>
  <c r="B585" i="2" s="1"/>
  <c r="B586" i="2" s="1"/>
  <c r="B587" i="2" s="1"/>
  <c r="B588" i="2" s="1"/>
  <c r="B589" i="2" s="1"/>
  <c r="B688" i="2"/>
  <c r="B689" i="2" s="1"/>
  <c r="B690" i="2" s="1"/>
  <c r="B691" i="2" s="1"/>
  <c r="B692" i="2" s="1"/>
  <c r="B693" i="2" s="1"/>
  <c r="B694" i="2" s="1"/>
  <c r="B820" i="2"/>
  <c r="B821" i="2" s="1"/>
  <c r="B822" i="2" s="1"/>
  <c r="B823" i="2" s="1"/>
  <c r="B824" i="2" s="1"/>
  <c r="B825" i="2" s="1"/>
  <c r="B826" i="2" s="1"/>
  <c r="B963" i="2"/>
  <c r="B964" i="2" s="1"/>
  <c r="B965" i="2" s="1"/>
  <c r="B966" i="2" s="1"/>
  <c r="B967" i="2" s="1"/>
  <c r="B968" i="2" s="1"/>
  <c r="B969" i="2" s="1"/>
  <c r="B1048" i="2"/>
  <c r="B1049" i="2" s="1"/>
  <c r="B1050" i="2" s="1"/>
  <c r="B1051" i="2" s="1"/>
  <c r="B1052" i="2" s="1"/>
  <c r="B1053" i="2" s="1"/>
  <c r="B1054" i="2" s="1"/>
  <c r="B232" i="2"/>
  <c r="B233" i="2" s="1"/>
  <c r="B234" i="2" s="1"/>
  <c r="B235" i="2" s="1"/>
  <c r="B236" i="2" s="1"/>
  <c r="B237" i="2" s="1"/>
  <c r="B384" i="2"/>
  <c r="B385" i="2" s="1"/>
  <c r="B386" i="2" s="1"/>
  <c r="B387" i="2" s="1"/>
  <c r="B388" i="2" s="1"/>
  <c r="B389" i="2" s="1"/>
  <c r="B518" i="2"/>
  <c r="B519" i="2" s="1"/>
  <c r="B520" i="2" s="1"/>
  <c r="B521" i="2" s="1"/>
  <c r="B522" i="2" s="1"/>
  <c r="B523" i="2" s="1"/>
  <c r="B971" i="2"/>
  <c r="B972" i="2" s="1"/>
  <c r="B973" i="2" s="1"/>
  <c r="B974" i="2" s="1"/>
  <c r="B975" i="2" s="1"/>
  <c r="B976" i="2" s="1"/>
  <c r="B977" i="2" s="1"/>
  <c r="B11" i="2"/>
  <c r="B12" i="2" s="1"/>
  <c r="B13" i="2" s="1"/>
  <c r="B14" i="2" s="1"/>
  <c r="B15" i="2" s="1"/>
  <c r="B16" i="2" s="1"/>
  <c r="B117" i="2"/>
  <c r="B118" i="2" s="1"/>
  <c r="B119" i="2" s="1"/>
  <c r="B120" i="2" s="1"/>
  <c r="B121" i="2" s="1"/>
  <c r="B122" i="2" s="1"/>
  <c r="B247" i="2"/>
  <c r="B248" i="2" s="1"/>
  <c r="B249" i="2" s="1"/>
  <c r="B250" i="2" s="1"/>
  <c r="B251" i="2" s="1"/>
  <c r="B252" i="2" s="1"/>
  <c r="B940" i="2"/>
  <c r="B941" i="2" s="1"/>
  <c r="B942" i="2" s="1"/>
  <c r="B943" i="2" s="1"/>
  <c r="B944" i="2" s="1"/>
  <c r="B945" i="2" s="1"/>
  <c r="B437" i="2"/>
  <c r="B438" i="2" s="1"/>
  <c r="B439" i="2" s="1"/>
  <c r="B440" i="2" s="1"/>
  <c r="B441" i="2" s="1"/>
  <c r="B442" i="2" s="1"/>
  <c r="B533" i="2"/>
  <c r="B534" i="2" s="1"/>
  <c r="B535" i="2" s="1"/>
  <c r="B536" i="2" s="1"/>
  <c r="B537" i="2" s="1"/>
  <c r="B538" i="2" s="1"/>
  <c r="B539" i="2" s="1"/>
  <c r="B616" i="2"/>
  <c r="B617" i="2" s="1"/>
  <c r="B618" i="2" s="1"/>
  <c r="B619" i="2" s="1"/>
  <c r="B620" i="2" s="1"/>
  <c r="B621" i="2" s="1"/>
  <c r="B712" i="2"/>
  <c r="B713" i="2" s="1"/>
  <c r="B714" i="2" s="1"/>
  <c r="B715" i="2" s="1"/>
  <c r="B716" i="2" s="1"/>
  <c r="B717" i="2" s="1"/>
  <c r="B828" i="2"/>
  <c r="B829" i="2" s="1"/>
  <c r="B830" i="2" s="1"/>
  <c r="B831" i="2" s="1"/>
  <c r="B832" i="2" s="1"/>
  <c r="B833" i="2" s="1"/>
  <c r="B994" i="2"/>
  <c r="B995" i="2" s="1"/>
  <c r="B996" i="2" s="1"/>
  <c r="B997" i="2" s="1"/>
  <c r="B998" i="2" s="1"/>
  <c r="B999" i="2" s="1"/>
  <c r="B1064" i="2"/>
  <c r="B1065" i="2" s="1"/>
  <c r="B1066" i="2" s="1"/>
  <c r="B1067" i="2" s="1"/>
  <c r="B1068" i="2" s="1"/>
  <c r="B1069" i="2" s="1"/>
  <c r="B102" i="2"/>
  <c r="B103" i="2" s="1"/>
  <c r="B104" i="2" s="1"/>
  <c r="B105" i="2" s="1"/>
  <c r="B106" i="2" s="1"/>
  <c r="B107" i="2" s="1"/>
  <c r="B239" i="2"/>
  <c r="B240" i="2" s="1"/>
  <c r="B241" i="2" s="1"/>
  <c r="B242" i="2" s="1"/>
  <c r="B243" i="2" s="1"/>
  <c r="B244" i="2" s="1"/>
  <c r="B245" i="2" s="1"/>
  <c r="B458" i="2"/>
  <c r="B459" i="2" s="1"/>
  <c r="B460" i="2" s="1"/>
  <c r="B461" i="2" s="1"/>
  <c r="B462" i="2" s="1"/>
  <c r="B463" i="2" s="1"/>
  <c r="B525" i="2"/>
  <c r="B526" i="2" s="1"/>
  <c r="B527" i="2" s="1"/>
  <c r="B528" i="2" s="1"/>
  <c r="B529" i="2" s="1"/>
  <c r="B530" i="2" s="1"/>
  <c r="B531" i="2" s="1"/>
  <c r="B652" i="2"/>
  <c r="B653" i="2" s="1"/>
  <c r="B654" i="2" s="1"/>
  <c r="B655" i="2" s="1"/>
  <c r="B656" i="2" s="1"/>
  <c r="B657" i="2" s="1"/>
  <c r="B735" i="2"/>
  <c r="B736" i="2" s="1"/>
  <c r="B737" i="2" s="1"/>
  <c r="B738" i="2" s="1"/>
  <c r="B739" i="2" s="1"/>
  <c r="B740" i="2" s="1"/>
  <c r="B872" i="2"/>
  <c r="B873" i="2" s="1"/>
  <c r="B874" i="2" s="1"/>
  <c r="B875" i="2" s="1"/>
  <c r="B876" i="2" s="1"/>
  <c r="B877" i="2" s="1"/>
  <c r="B1116" i="2"/>
  <c r="B1117" i="2" s="1"/>
  <c r="B1118" i="2" s="1"/>
  <c r="B1119" i="2" s="1"/>
  <c r="B1120" i="2" s="1"/>
  <c r="B1121" i="2" s="1"/>
  <c r="B285" i="2"/>
  <c r="B286" i="2" s="1"/>
  <c r="B287" i="2" s="1"/>
  <c r="B288" i="2" s="1"/>
  <c r="B289" i="2" s="1"/>
  <c r="B290" i="2" s="1"/>
  <c r="B18" i="2"/>
  <c r="B19" i="2" s="1"/>
  <c r="B20" i="2" s="1"/>
  <c r="B21" i="2" s="1"/>
  <c r="B22" i="2" s="1"/>
  <c r="B23" i="2" s="1"/>
  <c r="B124" i="2"/>
  <c r="B125" i="2" s="1"/>
  <c r="B126" i="2" s="1"/>
  <c r="B127" i="2" s="1"/>
  <c r="B128" i="2" s="1"/>
  <c r="B129" i="2" s="1"/>
  <c r="B130" i="2" s="1"/>
  <c r="B131" i="2" s="1"/>
  <c r="B480" i="2"/>
  <c r="B481" i="2" s="1"/>
  <c r="B482" i="2" s="1"/>
  <c r="B483" i="2" s="1"/>
  <c r="B484" i="2" s="1"/>
  <c r="B485" i="2" s="1"/>
  <c r="B486" i="2" s="1"/>
  <c r="B947" i="2"/>
  <c r="B948" i="2" s="1"/>
  <c r="B949" i="2" s="1"/>
  <c r="B950" i="2" s="1"/>
  <c r="B951" i="2" s="1"/>
  <c r="B952" i="2" s="1"/>
  <c r="B953" i="2" s="1"/>
  <c r="B33" i="2"/>
  <c r="B34" i="2" s="1"/>
  <c r="B35" i="2" s="1"/>
  <c r="B36" i="2" s="1"/>
  <c r="B37" i="2" s="1"/>
  <c r="B38" i="2" s="1"/>
  <c r="B171" i="2"/>
  <c r="B172" i="2" s="1"/>
  <c r="B173" i="2" s="1"/>
  <c r="B174" i="2" s="1"/>
  <c r="B175" i="2" s="1"/>
  <c r="B176" i="2" s="1"/>
  <c r="B316" i="2"/>
  <c r="B317" i="2" s="1"/>
  <c r="B318" i="2" s="1"/>
  <c r="B319" i="2" s="1"/>
  <c r="B320" i="2" s="1"/>
  <c r="B321" i="2" s="1"/>
  <c r="B47" i="2"/>
  <c r="B48" i="2" s="1"/>
  <c r="B49" i="2" s="1"/>
  <c r="B50" i="2" s="1"/>
  <c r="B51" i="2" s="1"/>
  <c r="B52" i="2" s="1"/>
  <c r="B53" i="2" s="1"/>
  <c r="B202" i="2"/>
  <c r="B203" i="2" s="1"/>
  <c r="B204" i="2" s="1"/>
  <c r="B205" i="2" s="1"/>
  <c r="B206" i="2" s="1"/>
  <c r="B207" i="2" s="1"/>
  <c r="B308" i="2"/>
  <c r="B309" i="2" s="1"/>
  <c r="B310" i="2" s="1"/>
  <c r="B311" i="2" s="1"/>
  <c r="B312" i="2" s="1"/>
  <c r="B313" i="2" s="1"/>
  <c r="B314" i="2" s="1"/>
  <c r="B548" i="2"/>
  <c r="B549" i="2" s="1"/>
  <c r="B550" i="2" s="1"/>
  <c r="B551" i="2" s="1"/>
  <c r="B552" i="2" s="1"/>
  <c r="B553" i="2" s="1"/>
  <c r="B554" i="2" s="1"/>
  <c r="B811" i="2"/>
  <c r="B812" i="2" s="1"/>
  <c r="B813" i="2" s="1"/>
  <c r="B814" i="2" s="1"/>
  <c r="B815" i="2" s="1"/>
  <c r="B816" i="2" s="1"/>
  <c r="B817" i="2" s="1"/>
  <c r="B818" i="2" s="1"/>
  <c r="B901" i="2"/>
  <c r="B902" i="2" s="1"/>
  <c r="B903" i="2" s="1"/>
  <c r="B904" i="2" s="1"/>
  <c r="B905" i="2" s="1"/>
  <c r="B906" i="2" s="1"/>
  <c r="B1017" i="2"/>
  <c r="B1018" i="2" s="1"/>
  <c r="B1019" i="2" s="1"/>
  <c r="B1020" i="2" s="1"/>
  <c r="B1021" i="2" s="1"/>
  <c r="B1022" i="2" s="1"/>
  <c r="B1023" i="2" s="1"/>
  <c r="B1024" i="2" s="1"/>
  <c r="B1086" i="2"/>
  <c r="B1087" i="2" s="1"/>
  <c r="B1088" i="2" s="1"/>
  <c r="B1089" i="2" s="1"/>
  <c r="B1090" i="2" s="1"/>
  <c r="B1091" i="2" s="1"/>
  <c r="B87" i="2"/>
  <c r="B88" i="2" s="1"/>
  <c r="B89" i="2" s="1"/>
  <c r="B90" i="2" s="1"/>
  <c r="B91" i="2" s="1"/>
  <c r="B92" i="2" s="1"/>
  <c r="B362" i="2"/>
  <c r="B363" i="2" s="1"/>
  <c r="B364" i="2" s="1"/>
  <c r="B365" i="2" s="1"/>
  <c r="B366" i="2" s="1"/>
  <c r="B367" i="2" s="1"/>
  <c r="B368" i="2" s="1"/>
  <c r="B194" i="2"/>
  <c r="B195" i="2" s="1"/>
  <c r="B196" i="2" s="1"/>
  <c r="B197" i="2" s="1"/>
  <c r="B198" i="2" s="1"/>
  <c r="B199" i="2" s="1"/>
  <c r="B200" i="2" s="1"/>
  <c r="B354" i="2"/>
  <c r="B355" i="2" s="1"/>
  <c r="B356" i="2" s="1"/>
  <c r="B357" i="2" s="1"/>
  <c r="B358" i="2" s="1"/>
  <c r="B359" i="2" s="1"/>
  <c r="B360" i="2" s="1"/>
  <c r="B563" i="2"/>
  <c r="B564" i="2" s="1"/>
  <c r="B565" i="2" s="1"/>
  <c r="B566" i="2" s="1"/>
  <c r="B567" i="2" s="1"/>
  <c r="B568" i="2" s="1"/>
  <c r="B645" i="2"/>
  <c r="B646" i="2" s="1"/>
  <c r="B647" i="2" s="1"/>
  <c r="B648" i="2" s="1"/>
  <c r="B649" i="2" s="1"/>
  <c r="B650" i="2" s="1"/>
  <c r="B727" i="2"/>
  <c r="B728" i="2" s="1"/>
  <c r="B729" i="2" s="1"/>
  <c r="B730" i="2" s="1"/>
  <c r="B731" i="2" s="1"/>
  <c r="B732" i="2" s="1"/>
  <c r="B733" i="2" s="1"/>
  <c r="B864" i="2"/>
  <c r="B865" i="2" s="1"/>
  <c r="B866" i="2" s="1"/>
  <c r="B867" i="2" s="1"/>
  <c r="B868" i="2" s="1"/>
  <c r="B869" i="2" s="1"/>
  <c r="B870" i="2" s="1"/>
  <c r="B1009" i="2"/>
  <c r="B1010" i="2" s="1"/>
  <c r="B1011" i="2" s="1"/>
  <c r="B1012" i="2" s="1"/>
  <c r="B1013" i="2" s="1"/>
  <c r="B1014" i="2" s="1"/>
  <c r="B1015" i="2" s="1"/>
  <c r="B1101" i="2"/>
  <c r="B1102" i="2" s="1"/>
  <c r="B1103" i="2" s="1"/>
  <c r="B1104" i="2" s="1"/>
  <c r="B1105" i="2" s="1"/>
  <c r="B1106" i="2" s="1"/>
  <c r="B1107" i="2" s="1"/>
  <c r="B370" i="2"/>
  <c r="B371" i="2" s="1"/>
  <c r="B372" i="2" s="1"/>
  <c r="B373" i="2" s="1"/>
  <c r="B374" i="2" s="1"/>
  <c r="B375" i="2" s="1"/>
  <c r="B398" i="2"/>
  <c r="B399" i="2" s="1"/>
  <c r="B400" i="2" s="1"/>
  <c r="B401" i="2" s="1"/>
  <c r="B402" i="2" s="1"/>
  <c r="B403" i="2" s="1"/>
  <c r="B404" i="2" s="1"/>
  <c r="B465" i="2"/>
  <c r="B466" i="2" s="1"/>
  <c r="B467" i="2" s="1"/>
  <c r="B468" i="2" s="1"/>
  <c r="B469" i="2" s="1"/>
  <c r="B470" i="2" s="1"/>
  <c r="B471" i="2" s="1"/>
  <c r="B599" i="2"/>
  <c r="B600" i="2" s="1"/>
  <c r="B601" i="2" s="1"/>
  <c r="B602" i="2" s="1"/>
  <c r="B603" i="2" s="1"/>
  <c r="B604" i="2" s="1"/>
  <c r="B605" i="2" s="1"/>
  <c r="B606" i="2" s="1"/>
  <c r="B607" i="2" s="1"/>
  <c r="B659" i="2"/>
  <c r="B660" i="2" s="1"/>
  <c r="B661" i="2" s="1"/>
  <c r="B662" i="2" s="1"/>
  <c r="B663" i="2" s="1"/>
  <c r="B664" i="2" s="1"/>
  <c r="B749" i="2"/>
  <c r="B750" i="2" s="1"/>
  <c r="B751" i="2" s="1"/>
  <c r="B752" i="2" s="1"/>
  <c r="B753" i="2" s="1"/>
  <c r="B754" i="2" s="1"/>
  <c r="B755" i="2" s="1"/>
  <c r="B879" i="2"/>
  <c r="B880" i="2" s="1"/>
  <c r="B881" i="2" s="1"/>
  <c r="B882" i="2" s="1"/>
  <c r="B883" i="2" s="1"/>
  <c r="B884" i="2" s="1"/>
  <c r="B885" i="2" s="1"/>
  <c r="B1130" i="2"/>
  <c r="B1131" i="2" s="1"/>
  <c r="B1132" i="2" s="1"/>
  <c r="B1133" i="2" s="1"/>
  <c r="B1134" i="2" s="1"/>
  <c r="B292" i="2"/>
  <c r="B293" i="2" s="1"/>
  <c r="B294" i="2" s="1"/>
  <c r="B295" i="2" s="1"/>
  <c r="B296" i="2" s="1"/>
  <c r="B297" i="2" s="1"/>
  <c r="B298" i="2" s="1"/>
  <c r="B25" i="2"/>
  <c r="B26" i="2" s="1"/>
  <c r="B27" i="2" s="1"/>
  <c r="B28" i="2" s="1"/>
  <c r="B29" i="2" s="1"/>
  <c r="B30" i="2" s="1"/>
  <c r="B31" i="2" s="1"/>
  <c r="B133" i="2"/>
  <c r="B134" i="2" s="1"/>
  <c r="B135" i="2" s="1"/>
  <c r="B136" i="2" s="1"/>
  <c r="B137" i="2" s="1"/>
  <c r="B138" i="2" s="1"/>
  <c r="B139" i="2" s="1"/>
  <c r="B332" i="2"/>
  <c r="B333" i="2" s="1"/>
  <c r="B334" i="2" s="1"/>
  <c r="B335" i="2" s="1"/>
  <c r="B336" i="2" s="1"/>
  <c r="B337" i="2" s="1"/>
  <c r="B338" i="2" s="1"/>
  <c r="B979" i="2"/>
  <c r="B980" i="2" s="1"/>
  <c r="B981" i="2" s="1"/>
  <c r="B982" i="2" s="1"/>
  <c r="B983" i="2" s="1"/>
  <c r="B984" i="2" s="1"/>
  <c r="B985" i="2" s="1"/>
  <c r="L647" i="5"/>
  <c r="M720" i="5"/>
  <c r="I540" i="2"/>
  <c r="P620" i="5"/>
  <c r="N842" i="2"/>
  <c r="H909" i="5"/>
  <c r="J729" i="5"/>
  <c r="K38" i="5"/>
  <c r="J501" i="5"/>
  <c r="N947" i="5"/>
  <c r="G123" i="2"/>
  <c r="M1041" i="5"/>
  <c r="O947" i="5"/>
  <c r="I403" i="5"/>
  <c r="M472" i="2"/>
  <c r="O555" i="5"/>
  <c r="N1000" i="2"/>
  <c r="K683" i="5"/>
  <c r="I479" i="2"/>
  <c r="N1063" i="2"/>
  <c r="I900" i="2"/>
  <c r="L720" i="5"/>
  <c r="O170" i="2"/>
  <c r="K502" i="2"/>
  <c r="M537" i="5"/>
  <c r="K873" i="5"/>
  <c r="L277" i="2"/>
  <c r="M147" i="2"/>
  <c r="H163" i="5"/>
  <c r="H947" i="5"/>
  <c r="P170" i="5"/>
  <c r="J924" i="2"/>
  <c r="I931" i="2"/>
  <c r="M129" i="5"/>
  <c r="O629" i="5"/>
  <c r="P1023" i="5"/>
  <c r="H83" i="5"/>
  <c r="O537" i="5"/>
  <c r="J11" i="5"/>
  <c r="M1068" i="5"/>
  <c r="J995" i="5"/>
  <c r="I394" i="5"/>
  <c r="N986" i="5"/>
  <c r="O502" i="2"/>
  <c r="H1050" i="5"/>
  <c r="L1122" i="2"/>
  <c r="N821" i="5"/>
  <c r="N346" i="2"/>
  <c r="M397" i="2"/>
  <c r="P120" i="5"/>
  <c r="K537" i="5"/>
  <c r="J891" i="5"/>
  <c r="L785" i="5"/>
  <c r="N289" i="5"/>
  <c r="K215" i="5"/>
  <c r="M583" i="5"/>
  <c r="L748" i="5"/>
  <c r="I909" i="5"/>
  <c r="O421" i="5"/>
  <c r="O803" i="5"/>
  <c r="I474" i="5"/>
  <c r="M909" i="5"/>
  <c r="M233" i="5"/>
  <c r="I638" i="5"/>
  <c r="N74" i="5"/>
  <c r="O620" i="5"/>
  <c r="H492" i="5"/>
  <c r="P280" i="5"/>
  <c r="H528" i="5"/>
  <c r="J873" i="5"/>
  <c r="J739" i="5"/>
  <c r="H882" i="5"/>
  <c r="M939" i="2"/>
  <c r="E24" i="2"/>
  <c r="I986" i="5"/>
  <c r="N492" i="5"/>
  <c r="G479" i="2"/>
  <c r="M692" i="5"/>
  <c r="N111" i="5"/>
  <c r="H430" i="5"/>
  <c r="I767" i="5"/>
  <c r="N986" i="2"/>
  <c r="N501" i="5"/>
  <c r="O1004" i="5"/>
  <c r="J1059" i="5"/>
  <c r="G665" i="2"/>
  <c r="I238" i="2"/>
  <c r="O729" i="5"/>
  <c r="M546" i="5"/>
  <c r="M803" i="5"/>
  <c r="H695" i="2"/>
  <c r="N47" i="5"/>
  <c r="H332" i="5"/>
  <c r="H1023" i="5"/>
  <c r="L555" i="5"/>
  <c r="N397" i="2"/>
  <c r="K986" i="2"/>
  <c r="L270" i="5"/>
  <c r="M683" i="5"/>
  <c r="K197" i="5"/>
  <c r="H962" i="2"/>
  <c r="J510" i="5"/>
  <c r="M216" i="2"/>
  <c r="H378" i="5"/>
  <c r="O882" i="5"/>
  <c r="H871" i="2"/>
  <c r="N611" i="5"/>
  <c r="L924" i="2"/>
  <c r="J928" i="5"/>
  <c r="P38" i="5"/>
  <c r="H850" i="5"/>
  <c r="N966" i="5"/>
  <c r="P242" i="5"/>
  <c r="I138" i="5"/>
  <c r="L928" i="5"/>
  <c r="I692" i="5"/>
  <c r="K1050" i="5"/>
  <c r="J456" i="5"/>
  <c r="O739" i="5"/>
  <c r="N450" i="2"/>
  <c r="O3" i="2"/>
  <c r="O216" i="2"/>
  <c r="O269" i="2"/>
  <c r="M1129" i="2"/>
  <c r="M928" i="5"/>
  <c r="K674" i="5"/>
  <c r="O776" i="5"/>
  <c r="H683" i="5"/>
  <c r="H56" i="5"/>
  <c r="J1033" i="2"/>
  <c r="L56" i="5"/>
  <c r="P501" i="5"/>
  <c r="P456" i="5"/>
  <c r="L864" i="5"/>
  <c r="H803" i="5"/>
  <c r="K332" i="5"/>
  <c r="N439" i="5"/>
  <c r="I93" i="2"/>
  <c r="K20" i="5"/>
  <c r="K385" i="5"/>
  <c r="J601" i="5"/>
  <c r="I483" i="5"/>
  <c r="K803" i="5"/>
  <c r="J665" i="5"/>
  <c r="O1077" i="5"/>
  <c r="O487" i="2"/>
  <c r="O638" i="5"/>
  <c r="H101" i="2"/>
  <c r="O931" i="2"/>
  <c r="J574" i="5"/>
  <c r="O1023" i="5"/>
  <c r="L909" i="5"/>
  <c r="K163" i="5"/>
  <c r="M882" i="5"/>
  <c r="I83" i="5"/>
  <c r="H1085" i="2"/>
  <c r="M812" i="5"/>
  <c r="I794" i="5"/>
  <c r="O683" i="5"/>
  <c r="J492" i="5"/>
  <c r="L665" i="5"/>
  <c r="L20" i="5"/>
  <c r="E748" i="2"/>
  <c r="H456" i="5"/>
  <c r="L849" i="2"/>
  <c r="L353" i="2"/>
  <c r="P224" i="5"/>
  <c r="K296" i="5"/>
  <c r="P314" i="5"/>
  <c r="H611" i="5"/>
  <c r="H277" i="2"/>
  <c r="K428" i="2"/>
  <c r="I177" i="2"/>
  <c r="G331" i="2"/>
  <c r="K83" i="5"/>
  <c r="K729" i="5"/>
  <c r="K351" i="5"/>
  <c r="K528" i="5"/>
  <c r="M695" i="2"/>
  <c r="N946" i="2"/>
  <c r="K907" i="2"/>
  <c r="N242" i="5"/>
  <c r="O850" i="5"/>
  <c r="K92" i="5"/>
  <c r="H966" i="5"/>
  <c r="P332" i="5"/>
  <c r="I1013" i="5"/>
  <c r="P1004" i="5"/>
  <c r="M501" i="5"/>
  <c r="P1041" i="5"/>
  <c r="J611" i="5"/>
  <c r="P289" i="5"/>
  <c r="H120" i="5"/>
  <c r="G622" i="2"/>
  <c r="N882" i="5"/>
  <c r="M665" i="5"/>
  <c r="I695" i="2"/>
  <c r="M629" i="5"/>
  <c r="I850" i="5"/>
  <c r="E924" i="2"/>
  <c r="M502" i="2"/>
  <c r="P864" i="5"/>
  <c r="H893" i="2"/>
  <c r="G856" i="2"/>
  <c r="H403" i="5"/>
  <c r="P647" i="5"/>
  <c r="M891" i="5"/>
  <c r="P1050" i="5"/>
  <c r="I821" i="5"/>
  <c r="P101" i="5"/>
  <c r="M638" i="5"/>
  <c r="O390" i="2"/>
  <c r="N101" i="5"/>
  <c r="K510" i="5"/>
  <c r="N129" i="5"/>
  <c r="K101" i="5"/>
  <c r="K436" i="2"/>
  <c r="H656" i="5"/>
  <c r="L914" i="2"/>
  <c r="E598" i="2"/>
  <c r="H1013" i="5"/>
  <c r="M954" i="2"/>
  <c r="M412" i="5"/>
  <c r="I92" i="5"/>
  <c r="H767" i="5"/>
  <c r="K155" i="2"/>
  <c r="P233" i="5"/>
  <c r="K206" i="5"/>
  <c r="M111" i="5"/>
  <c r="N528" i="5"/>
  <c r="H305" i="5"/>
  <c r="O24" i="2"/>
  <c r="L900" i="2"/>
  <c r="M29" i="5"/>
  <c r="L886" i="2"/>
  <c r="M956" i="5"/>
  <c r="L238" i="2"/>
  <c r="M1059" i="5"/>
  <c r="N757" i="5"/>
  <c r="K251" i="5"/>
  <c r="P729" i="5"/>
  <c r="L995" i="5"/>
  <c r="P656" i="5"/>
  <c r="O840" i="5"/>
  <c r="M601" i="5"/>
  <c r="K1041" i="5"/>
  <c r="O1033" i="2"/>
  <c r="N277" i="2"/>
  <c r="N857" i="5"/>
  <c r="K966" i="5"/>
  <c r="N479" i="2"/>
  <c r="K261" i="5"/>
  <c r="G201" i="2"/>
  <c r="M342" i="5"/>
  <c r="N919" i="5"/>
  <c r="L741" i="2"/>
  <c r="I147" i="5"/>
  <c r="H928" i="5"/>
  <c r="K188" i="5"/>
  <c r="O10" i="2"/>
  <c r="I510" i="5"/>
  <c r="M231" i="2"/>
  <c r="L47" i="5"/>
  <c r="L138" i="5"/>
  <c r="O368" i="5"/>
  <c r="I565" i="5"/>
  <c r="M296" i="5"/>
  <c r="H995" i="5"/>
  <c r="L938" i="5"/>
  <c r="I456" i="5"/>
  <c r="J592" i="5"/>
  <c r="L767" i="5"/>
  <c r="I803" i="5"/>
  <c r="J1004" i="5"/>
  <c r="O583" i="5"/>
  <c r="K289" i="5"/>
  <c r="O821" i="5"/>
  <c r="H147" i="5"/>
  <c r="N537" i="5"/>
  <c r="L74" i="5"/>
  <c r="L701" i="5"/>
  <c r="G450" i="2"/>
  <c r="M1013" i="5"/>
  <c r="K47" i="5"/>
  <c r="P179" i="5"/>
  <c r="I583" i="5"/>
  <c r="N794" i="5"/>
  <c r="H886" i="2"/>
  <c r="J251" i="5"/>
  <c r="P956" i="5"/>
  <c r="H242" i="5"/>
  <c r="E540" i="2"/>
  <c r="M1055" i="2"/>
  <c r="M767" i="5"/>
  <c r="K720" i="5"/>
  <c r="H931" i="2"/>
  <c r="J163" i="5"/>
  <c r="J831" i="5"/>
  <c r="N253" i="2"/>
  <c r="J92" i="5"/>
  <c r="G590" i="2"/>
  <c r="N1078" i="2"/>
  <c r="O1063" i="2"/>
  <c r="L129" i="5"/>
  <c r="K995" i="5"/>
  <c r="O224" i="5"/>
  <c r="L576" i="2"/>
  <c r="P492" i="5"/>
  <c r="P138" i="5"/>
  <c r="O956" i="5"/>
  <c r="J914" i="2"/>
  <c r="M1077" i="5"/>
  <c r="L615" i="2"/>
  <c r="H674" i="5"/>
  <c r="L2" i="5"/>
  <c r="K592" i="5"/>
  <c r="L946" i="2"/>
  <c r="N629" i="5"/>
  <c r="O47" i="5"/>
  <c r="N546" i="5"/>
  <c r="I305" i="5"/>
  <c r="K378" i="5"/>
  <c r="H291" i="2"/>
  <c r="H359" i="5"/>
  <c r="J565" i="5"/>
  <c r="M849" i="2"/>
  <c r="H1077" i="5"/>
  <c r="J519" i="5"/>
  <c r="G339" i="2"/>
  <c r="G651" i="2"/>
  <c r="M1032" i="5"/>
  <c r="J186" i="2"/>
  <c r="L821" i="5"/>
  <c r="M528" i="5"/>
  <c r="M850" i="5"/>
  <c r="L289" i="5"/>
  <c r="K665" i="2"/>
  <c r="I1115" i="2"/>
  <c r="K11" i="5"/>
  <c r="G703" i="2"/>
  <c r="I517" i="2"/>
  <c r="K519" i="5"/>
  <c r="O465" i="5"/>
  <c r="K611" i="5"/>
  <c r="I231" i="2"/>
  <c r="I831" i="5"/>
  <c r="J638" i="5"/>
  <c r="P611" i="5"/>
  <c r="O665" i="2"/>
  <c r="L17" i="2"/>
  <c r="O93" i="2"/>
  <c r="G412" i="2"/>
  <c r="E450" i="2"/>
  <c r="I672" i="2"/>
  <c r="J233" i="5"/>
  <c r="N464" i="2"/>
  <c r="I729" i="5"/>
  <c r="O457" i="2"/>
  <c r="O412" i="5"/>
  <c r="L692" i="5"/>
  <c r="N812" i="5"/>
  <c r="L1041" i="5"/>
  <c r="H555" i="5"/>
  <c r="N1070" i="2"/>
  <c r="H472" i="2"/>
  <c r="P565" i="5"/>
  <c r="J795" i="2"/>
  <c r="K956" i="5"/>
  <c r="O615" i="2"/>
  <c r="J403" i="5"/>
  <c r="P519" i="5"/>
  <c r="K840" i="5"/>
  <c r="N592" i="5"/>
  <c r="J450" i="2"/>
  <c r="I351" i="5"/>
  <c r="N1077" i="5"/>
  <c r="I739" i="5"/>
  <c r="M863" i="2"/>
  <c r="H132" i="2"/>
  <c r="L794" i="5"/>
  <c r="H519" i="5"/>
  <c r="H803" i="2"/>
  <c r="L608" i="2"/>
  <c r="N120" i="5"/>
  <c r="I179" i="5"/>
  <c r="H70" i="2"/>
  <c r="K138" i="5"/>
  <c r="N638" i="5"/>
  <c r="H246" i="2"/>
  <c r="H92" i="5"/>
  <c r="N674" i="5"/>
  <c r="I840" i="5"/>
  <c r="H510" i="5"/>
  <c r="L891" i="5"/>
  <c r="J803" i="5"/>
  <c r="M620" i="5"/>
  <c r="H385" i="5"/>
  <c r="P947" i="5"/>
  <c r="G1122" i="2"/>
  <c r="L674" i="5"/>
  <c r="K353" i="2"/>
  <c r="M679" i="2"/>
  <c r="I891" i="5"/>
  <c r="H1032" i="5"/>
  <c r="M24" i="2"/>
  <c r="H630" i="2"/>
  <c r="O938" i="5"/>
  <c r="J296" i="5"/>
  <c r="M630" i="2"/>
  <c r="L966" i="5"/>
  <c r="H622" i="2"/>
  <c r="N430" i="5"/>
  <c r="I170" i="2"/>
  <c r="N368" i="5"/>
  <c r="P394" i="5"/>
  <c r="O1078" i="2"/>
  <c r="H494" i="2"/>
  <c r="H726" i="2"/>
  <c r="N428" i="2"/>
  <c r="M873" i="5"/>
  <c r="P439" i="5"/>
  <c r="M1115" i="2"/>
  <c r="I644" i="2"/>
  <c r="I1059" i="5"/>
  <c r="N831" i="5"/>
  <c r="P546" i="5"/>
  <c r="O155" i="2"/>
  <c r="P11" i="5"/>
  <c r="H1041" i="5"/>
  <c r="H757" i="5"/>
  <c r="M65" i="5"/>
  <c r="J1050" i="5"/>
  <c r="K231" i="2"/>
  <c r="J540" i="2"/>
  <c r="N305" i="5"/>
  <c r="E787" i="2"/>
  <c r="N687" i="2"/>
  <c r="N519" i="5"/>
  <c r="N138" i="5"/>
  <c r="H555" i="2"/>
  <c r="N83" i="5"/>
  <c r="J111" i="5"/>
  <c r="M856" i="2"/>
  <c r="N764" i="2"/>
  <c r="I956" i="5"/>
  <c r="I465" i="5"/>
  <c r="P638" i="5"/>
  <c r="O510" i="5"/>
  <c r="J1041" i="5"/>
  <c r="N576" i="2"/>
  <c r="I129" i="5"/>
  <c r="P812" i="5"/>
  <c r="K1008" i="2"/>
  <c r="I756" i="2"/>
  <c r="N555" i="5"/>
  <c r="N197" i="5"/>
  <c r="O720" i="5"/>
  <c r="H864" i="5"/>
  <c r="P629" i="5"/>
  <c r="L748" i="2"/>
  <c r="I711" i="5"/>
  <c r="H179" i="5"/>
  <c r="N65" i="5"/>
  <c r="G487" i="2"/>
  <c r="M305" i="5"/>
  <c r="N701" i="5"/>
  <c r="L1063" i="2"/>
  <c r="J412" i="2"/>
  <c r="K270" i="5"/>
  <c r="H794" i="5"/>
  <c r="N726" i="2"/>
  <c r="L1047" i="2"/>
  <c r="N840" i="5"/>
  <c r="N465" i="5"/>
  <c r="O436" i="2"/>
  <c r="O1041" i="5"/>
  <c r="I701" i="5"/>
  <c r="O450" i="2"/>
  <c r="G810" i="2"/>
  <c r="O17" i="2"/>
  <c r="J1122" i="2"/>
  <c r="E1040" i="2"/>
  <c r="P919" i="5"/>
  <c r="K170" i="5"/>
  <c r="H11" i="5"/>
  <c r="K812" i="5"/>
  <c r="N156" i="5"/>
  <c r="O900" i="5"/>
  <c r="M647" i="5"/>
  <c r="N703" i="2"/>
  <c r="L494" i="2"/>
  <c r="L421" i="5"/>
  <c r="I120" i="5"/>
  <c r="J886" i="2"/>
  <c r="J517" i="2"/>
  <c r="M1092" i="2"/>
  <c r="L1115" i="2"/>
  <c r="M756" i="2"/>
  <c r="O692" i="5"/>
  <c r="O812" i="5"/>
  <c r="P403" i="5"/>
  <c r="K629" i="5"/>
  <c r="L771" i="2"/>
  <c r="K277" i="2"/>
  <c r="J954" i="2"/>
  <c r="K430" i="5"/>
  <c r="I827" i="2"/>
  <c r="P368" i="5"/>
  <c r="P206" i="5"/>
  <c r="N1040" i="2"/>
  <c r="G307" i="2"/>
  <c r="K323" i="5"/>
  <c r="I656" i="5"/>
  <c r="H390" i="2"/>
  <c r="I757" i="5"/>
  <c r="J651" i="2"/>
  <c r="E472" i="2"/>
  <c r="E644" i="2"/>
  <c r="M637" i="2"/>
  <c r="H383" i="2"/>
  <c r="I161" i="2"/>
  <c r="J193" i="2"/>
  <c r="J383" i="2"/>
  <c r="N420" i="2"/>
  <c r="K555" i="5"/>
  <c r="K93" i="2"/>
  <c r="H29" i="5"/>
  <c r="M831" i="5"/>
  <c r="P188" i="5"/>
  <c r="E307" i="2"/>
  <c r="K562" i="2"/>
  <c r="K638" i="5"/>
  <c r="J976" i="5"/>
  <c r="K1059" i="5"/>
  <c r="L261" i="5"/>
  <c r="O803" i="2"/>
  <c r="O403" i="5"/>
  <c r="P995" i="5"/>
  <c r="O270" i="5"/>
  <c r="M188" i="5"/>
  <c r="O528" i="5"/>
  <c r="M510" i="5"/>
  <c r="J857" i="5"/>
  <c r="M978" i="2"/>
  <c r="J966" i="5"/>
  <c r="H1008" i="2"/>
  <c r="H269" i="2"/>
  <c r="N361" i="2"/>
  <c r="O547" i="2"/>
  <c r="M17" i="2"/>
  <c r="J101" i="5"/>
  <c r="K900" i="2"/>
  <c r="H215" i="5"/>
  <c r="M785" i="5"/>
  <c r="I56" i="5"/>
  <c r="N863" i="2"/>
  <c r="M840" i="5"/>
  <c r="L368" i="5"/>
  <c r="I907" i="2"/>
  <c r="M519" i="5"/>
  <c r="N291" i="2"/>
  <c r="H718" i="2"/>
  <c r="P528" i="5"/>
  <c r="J986" i="2"/>
  <c r="P776" i="5"/>
  <c r="M651" i="2"/>
  <c r="L1004" i="5"/>
  <c r="N421" i="5"/>
  <c r="L307" i="2"/>
  <c r="K532" i="2"/>
  <c r="G39" i="2"/>
  <c r="I291" i="2"/>
  <c r="I537" i="5"/>
  <c r="L907" i="2"/>
  <c r="H651" i="2"/>
  <c r="E1055" i="2"/>
  <c r="L346" i="2"/>
  <c r="G741" i="2"/>
  <c r="E630" i="2"/>
  <c r="M986" i="5"/>
  <c r="J711" i="5"/>
  <c r="J351" i="5"/>
  <c r="J253" i="2"/>
  <c r="K1122" i="2"/>
  <c r="J644" i="2"/>
  <c r="K483" i="5"/>
  <c r="I720" i="5"/>
  <c r="O394" i="5"/>
  <c r="E420" i="2"/>
  <c r="H776" i="5"/>
  <c r="K421" i="5"/>
  <c r="H701" i="5"/>
  <c r="M46" i="2"/>
  <c r="H785" i="5"/>
  <c r="O864" i="5"/>
  <c r="P601" i="5"/>
  <c r="I569" i="2"/>
  <c r="K726" i="2"/>
  <c r="E842" i="2"/>
  <c r="E672" i="2"/>
  <c r="L803" i="2"/>
  <c r="K831" i="5"/>
  <c r="O116" i="2"/>
  <c r="G443" i="2"/>
  <c r="J74" i="5"/>
  <c r="M779" i="2"/>
  <c r="O1055" i="2"/>
  <c r="G779" i="2"/>
  <c r="H483" i="5"/>
  <c r="L939" i="2"/>
  <c r="O1068" i="5"/>
  <c r="K703" i="2"/>
  <c r="O795" i="2"/>
  <c r="E622" i="2"/>
  <c r="I74" i="5"/>
  <c r="N924" i="2"/>
  <c r="I679" i="2"/>
  <c r="J785" i="5"/>
  <c r="J900" i="5"/>
  <c r="I314" i="5"/>
  <c r="H540" i="2"/>
  <c r="K718" i="2"/>
  <c r="L101" i="5"/>
  <c r="J2" i="5"/>
  <c r="M966" i="5"/>
  <c r="I1016" i="2"/>
  <c r="M215" i="5"/>
  <c r="M687" i="2"/>
  <c r="K116" i="2"/>
  <c r="N931" i="2"/>
  <c r="E517" i="2"/>
  <c r="N502" i="2"/>
  <c r="I919" i="5"/>
  <c r="G687" i="2"/>
  <c r="H1004" i="5"/>
  <c r="G70" i="2"/>
  <c r="K368" i="5"/>
  <c r="N928" i="5"/>
  <c r="H878" i="2"/>
  <c r="L1000" i="2"/>
  <c r="O540" i="2"/>
  <c r="G1085" i="2"/>
  <c r="H420" i="2"/>
  <c r="K976" i="5"/>
  <c r="I332" i="5"/>
  <c r="O177" i="2"/>
  <c r="K842" i="2"/>
  <c r="N1013" i="5"/>
  <c r="I405" i="2"/>
  <c r="N494" i="2"/>
  <c r="O924" i="2"/>
  <c r="M827" i="2"/>
  <c r="J546" i="5"/>
  <c r="J812" i="5"/>
  <c r="E170" i="2"/>
  <c r="M361" i="2"/>
  <c r="J794" i="5"/>
  <c r="H795" i="2"/>
  <c r="N656" i="5"/>
  <c r="O1100" i="2"/>
  <c r="O156" i="5"/>
  <c r="G795" i="2"/>
  <c r="E322" i="2"/>
  <c r="I368" i="5"/>
  <c r="I687" i="2"/>
  <c r="G803" i="2"/>
  <c r="J630" i="2"/>
  <c r="O849" i="2"/>
  <c r="I592" i="5"/>
  <c r="J70" i="2"/>
  <c r="N976" i="5"/>
  <c r="L863" i="2"/>
  <c r="G598" i="2"/>
  <c r="L956" i="5"/>
  <c r="M583" i="2"/>
  <c r="E383" i="2"/>
  <c r="I86" i="2"/>
  <c r="O819" i="2"/>
  <c r="H1059" i="5"/>
  <c r="K253" i="2"/>
  <c r="K120" i="5"/>
  <c r="P692" i="5"/>
  <c r="M156" i="5"/>
  <c r="I842" i="2"/>
  <c r="J54" i="2"/>
  <c r="N140" i="2"/>
  <c r="J464" i="2"/>
  <c r="M1085" i="2"/>
  <c r="E771" i="2"/>
  <c r="K757" i="5"/>
  <c r="J1070" i="2"/>
  <c r="H206" i="5"/>
  <c r="K123" i="2"/>
  <c r="H368" i="5"/>
  <c r="H24" i="2"/>
  <c r="E397" i="2"/>
  <c r="L711" i="2"/>
  <c r="N238" i="2"/>
  <c r="L856" i="2"/>
  <c r="K546" i="5"/>
  <c r="J555" i="5"/>
  <c r="G494" i="2"/>
  <c r="K938" i="5"/>
  <c r="J555" i="2"/>
  <c r="M201" i="2"/>
  <c r="H834" i="2"/>
  <c r="K882" i="5"/>
  <c r="H547" i="2"/>
  <c r="H1040" i="2"/>
  <c r="G954" i="2"/>
  <c r="E261" i="2"/>
  <c r="P147" i="5"/>
  <c r="M339" i="2"/>
  <c r="L986" i="5"/>
  <c r="M186" i="2"/>
  <c r="E756" i="2"/>
  <c r="G630" i="2"/>
  <c r="L1016" i="2"/>
  <c r="N510" i="5"/>
  <c r="O346" i="2"/>
  <c r="G1063" i="2"/>
  <c r="I703" i="2"/>
  <c r="L430" i="5"/>
  <c r="K397" i="2"/>
  <c r="L487" i="2"/>
  <c r="J359" i="5"/>
  <c r="M517" i="2"/>
  <c r="K405" i="2"/>
  <c r="K201" i="2"/>
  <c r="G361" i="2"/>
  <c r="N622" i="2"/>
  <c r="G86" i="2"/>
  <c r="O919" i="5"/>
  <c r="I38" i="5"/>
  <c r="K924" i="2"/>
  <c r="N695" i="2"/>
  <c r="M1025" i="2"/>
  <c r="E1129" i="2"/>
  <c r="H101" i="5"/>
  <c r="I651" i="2"/>
  <c r="O644" i="2"/>
  <c r="E576" i="2"/>
  <c r="K193" i="2"/>
  <c r="L1013" i="5"/>
  <c r="O46" i="2"/>
  <c r="J231" i="2"/>
  <c r="I29" i="5"/>
  <c r="G1000" i="2"/>
  <c r="G284" i="2"/>
  <c r="J65" i="5"/>
  <c r="G718" i="2"/>
  <c r="L764" i="2"/>
  <c r="M741" i="2"/>
  <c r="N378" i="5"/>
  <c r="L947" i="5"/>
  <c r="I532" i="2"/>
  <c r="M3" i="2"/>
  <c r="M726" i="2"/>
  <c r="P537" i="5"/>
  <c r="N909" i="5"/>
  <c r="L412" i="5"/>
  <c r="H546" i="5"/>
  <c r="H849" i="2"/>
  <c r="P938" i="5"/>
  <c r="H827" i="2"/>
  <c r="H524" i="2"/>
  <c r="G269" i="2"/>
  <c r="M20" i="5"/>
  <c r="J342" i="5"/>
  <c r="M748" i="5"/>
  <c r="E231" i="2"/>
  <c r="K1085" i="2"/>
  <c r="N443" i="2"/>
  <c r="K1016" i="2"/>
  <c r="H1100" i="2"/>
  <c r="E695" i="2"/>
  <c r="I741" i="2"/>
  <c r="O277" i="2"/>
  <c r="E494" i="2"/>
  <c r="M701" i="5"/>
  <c r="K651" i="2"/>
  <c r="L161" i="2"/>
  <c r="L1023" i="5"/>
  <c r="J679" i="2"/>
  <c r="I430" i="5"/>
  <c r="O748" i="5"/>
  <c r="N307" i="2"/>
  <c r="P305" i="5"/>
  <c r="M555" i="5"/>
  <c r="P483" i="5"/>
  <c r="P720" i="5"/>
  <c r="I1050" i="5"/>
  <c r="I17" i="2"/>
  <c r="K56" i="5"/>
  <c r="J703" i="2"/>
  <c r="I864" i="5"/>
  <c r="P840" i="5"/>
  <c r="N261" i="5"/>
  <c r="K748" i="5"/>
  <c r="P966" i="5"/>
  <c r="E101" i="2"/>
  <c r="E711" i="2"/>
  <c r="M857" i="5"/>
  <c r="O831" i="5"/>
  <c r="L812" i="5"/>
  <c r="H629" i="5"/>
  <c r="O132" i="2"/>
  <c r="L215" i="5"/>
  <c r="K644" i="2"/>
  <c r="K479" i="2"/>
  <c r="H233" i="5"/>
  <c r="K242" i="5"/>
  <c r="H323" i="5"/>
  <c r="L962" i="2"/>
  <c r="O332" i="5"/>
  <c r="E1047" i="2"/>
  <c r="M307" i="2"/>
  <c r="H821" i="5"/>
  <c r="L1100" i="2"/>
  <c r="L132" i="2"/>
  <c r="L1032" i="5"/>
  <c r="I1004" i="5"/>
  <c r="K547" i="2"/>
  <c r="I976" i="5"/>
  <c r="J909" i="5"/>
  <c r="L873" i="5"/>
  <c r="I1085" i="2"/>
  <c r="N864" i="5"/>
  <c r="I857" i="5"/>
  <c r="I601" i="5"/>
  <c r="K741" i="2"/>
  <c r="L528" i="5"/>
  <c r="N1085" i="2"/>
  <c r="I78" i="2"/>
  <c r="O771" i="2"/>
  <c r="M487" i="2"/>
  <c r="E331" i="2"/>
  <c r="M871" i="2"/>
  <c r="J970" i="2"/>
  <c r="K208" i="2"/>
  <c r="M412" i="2"/>
  <c r="H620" i="5"/>
  <c r="K1115" i="2"/>
  <c r="J147" i="5"/>
  <c r="M931" i="2"/>
  <c r="J83" i="5"/>
  <c r="I280" i="5"/>
  <c r="L443" i="2"/>
  <c r="I147" i="2"/>
  <c r="L108" i="2"/>
  <c r="G583" i="2"/>
  <c r="K856" i="2"/>
  <c r="H900" i="5"/>
  <c r="G871" i="2"/>
  <c r="M11" i="5"/>
  <c r="G155" i="2"/>
  <c r="K314" i="5"/>
  <c r="E10" i="2"/>
  <c r="L569" i="2"/>
  <c r="J726" i="2"/>
  <c r="H779" i="2"/>
  <c r="K583" i="5"/>
  <c r="N32" i="2"/>
  <c r="E718" i="2"/>
  <c r="J864" i="5"/>
  <c r="N1050" i="5"/>
  <c r="L323" i="5"/>
  <c r="H129" i="5"/>
  <c r="N78" i="2"/>
  <c r="O38" i="5"/>
  <c r="G695" i="2"/>
  <c r="L385" i="5"/>
  <c r="P359" i="5"/>
  <c r="O592" i="5"/>
  <c r="M946" i="2"/>
  <c r="L1092" i="2"/>
  <c r="H224" i="5"/>
  <c r="H270" i="5"/>
  <c r="H842" i="2"/>
  <c r="O242" i="5"/>
  <c r="N224" i="5"/>
  <c r="N644" i="2"/>
  <c r="K24" i="2"/>
  <c r="L342" i="5"/>
  <c r="J280" i="5"/>
  <c r="M995" i="5"/>
  <c r="M161" i="2"/>
  <c r="H711" i="5"/>
  <c r="N11" i="5"/>
  <c r="I251" i="5"/>
  <c r="P251" i="5"/>
  <c r="J756" i="2"/>
  <c r="K346" i="2"/>
  <c r="O886" i="2"/>
  <c r="E946" i="2"/>
  <c r="I186" i="2"/>
  <c r="E795" i="2"/>
  <c r="H17" i="2"/>
  <c r="H692" i="5"/>
  <c r="I1047" i="2"/>
  <c r="O687" i="2"/>
  <c r="K1077" i="5"/>
  <c r="N1016" i="2"/>
  <c r="N787" i="2"/>
  <c r="I390" i="2"/>
  <c r="K147" i="2"/>
  <c r="M456" i="5"/>
  <c r="N216" i="2"/>
  <c r="K576" i="2"/>
  <c r="L332" i="5"/>
  <c r="H672" i="2"/>
  <c r="M993" i="2"/>
  <c r="N86" i="2"/>
  <c r="O120" i="5"/>
  <c r="H474" i="5"/>
  <c r="L29" i="5"/>
  <c r="J656" i="5"/>
  <c r="M479" i="2"/>
  <c r="I270" i="5"/>
  <c r="J120" i="5"/>
  <c r="G962" i="2"/>
  <c r="K369" i="2"/>
  <c r="J821" i="5"/>
  <c r="I882" i="5"/>
  <c r="N385" i="5"/>
  <c r="N711" i="5"/>
  <c r="M592" i="5"/>
  <c r="M101" i="2"/>
  <c r="O161" i="2"/>
  <c r="H1000" i="2"/>
  <c r="J878" i="2"/>
  <c r="N849" i="2"/>
  <c r="H741" i="2"/>
  <c r="G893" i="2"/>
  <c r="L831" i="5"/>
  <c r="N893" i="2"/>
  <c r="N261" i="2"/>
  <c r="K62" i="2"/>
  <c r="N914" i="2"/>
  <c r="E665" i="2"/>
  <c r="O494" i="2"/>
  <c r="J269" i="2"/>
  <c r="J819" i="2"/>
  <c r="I734" i="2"/>
  <c r="O474" i="5"/>
  <c r="M299" i="2"/>
  <c r="I711" i="2"/>
  <c r="H863" i="2"/>
  <c r="K132" i="2"/>
  <c r="E741" i="2"/>
  <c r="O443" i="2"/>
  <c r="O583" i="2"/>
  <c r="O711" i="2"/>
  <c r="L291" i="2"/>
  <c r="I787" i="2"/>
  <c r="I986" i="2"/>
  <c r="L510" i="2"/>
  <c r="H986" i="5"/>
  <c r="M369" i="2"/>
  <c r="L155" i="2"/>
  <c r="M39" i="2"/>
  <c r="O342" i="5"/>
  <c r="H412" i="2"/>
  <c r="G1129" i="2"/>
  <c r="K403" i="5"/>
  <c r="K962" i="2"/>
  <c r="K269" i="2"/>
  <c r="I630" i="2"/>
  <c r="K177" i="2"/>
  <c r="K795" i="2"/>
  <c r="P92" i="5"/>
  <c r="M170" i="2"/>
  <c r="J863" i="2"/>
  <c r="J246" i="2"/>
  <c r="O598" i="2"/>
  <c r="M919" i="5"/>
  <c r="J590" i="2"/>
  <c r="E555" i="2"/>
  <c r="K871" i="2"/>
  <c r="I443" i="2"/>
  <c r="I776" i="5"/>
  <c r="N651" i="2"/>
  <c r="E726" i="2"/>
  <c r="J1040" i="2"/>
  <c r="J840" i="5"/>
  <c r="N1055" i="2"/>
  <c r="M803" i="2"/>
  <c r="K465" i="5"/>
  <c r="L208" i="2"/>
  <c r="P270" i="5"/>
  <c r="P665" i="5"/>
  <c r="I647" i="5"/>
  <c r="H537" i="5"/>
  <c r="M314" i="5"/>
  <c r="N1092" i="2"/>
  <c r="I412" i="2"/>
  <c r="L803" i="5"/>
  <c r="N284" i="2"/>
  <c r="L546" i="5"/>
  <c r="N394" i="5"/>
  <c r="E161" i="2"/>
  <c r="H201" i="2"/>
  <c r="L376" i="2"/>
  <c r="J197" i="5"/>
  <c r="P767" i="5"/>
  <c r="H54" i="2"/>
  <c r="O741" i="2"/>
  <c r="N1047" i="2"/>
  <c r="N620" i="5"/>
  <c r="G771" i="2"/>
  <c r="K748" i="2"/>
  <c r="P803" i="5"/>
  <c r="K450" i="2"/>
  <c r="M748" i="2"/>
  <c r="N322" i="2"/>
  <c r="I1000" i="2"/>
  <c r="E457" i="2"/>
  <c r="H598" i="2"/>
  <c r="M405" i="2"/>
  <c r="K32" i="2"/>
  <c r="K517" i="2"/>
  <c r="N856" i="2"/>
  <c r="N270" i="5"/>
  <c r="L711" i="5"/>
  <c r="K78" i="2"/>
  <c r="K785" i="5"/>
  <c r="I206" i="5"/>
  <c r="I748" i="5"/>
  <c r="H592" i="5"/>
  <c r="O65" i="5"/>
  <c r="I487" i="2"/>
  <c r="P29" i="5"/>
  <c r="N403" i="5"/>
  <c r="N679" i="2"/>
  <c r="K970" i="2"/>
  <c r="M120" i="5"/>
  <c r="M421" i="5"/>
  <c r="P986" i="5"/>
  <c r="N1033" i="2"/>
  <c r="H138" i="5"/>
  <c r="L465" i="5"/>
  <c r="N474" i="5"/>
  <c r="I812" i="5"/>
  <c r="I620" i="5"/>
  <c r="G878" i="2"/>
  <c r="N20" i="5"/>
  <c r="I622" i="2"/>
  <c r="N729" i="5"/>
  <c r="L756" i="2"/>
  <c r="O785" i="5"/>
  <c r="P74" i="5"/>
  <c r="O483" i="5"/>
  <c r="H339" i="2"/>
  <c r="H720" i="5"/>
  <c r="I215" i="5"/>
  <c r="L574" i="5"/>
  <c r="J956" i="5"/>
  <c r="O74" i="5"/>
  <c r="M834" i="2"/>
  <c r="O56" i="5"/>
  <c r="P323" i="5"/>
  <c r="I132" i="2"/>
  <c r="I726" i="2"/>
  <c r="H188" i="5"/>
  <c r="L592" i="5"/>
  <c r="K1025" i="2"/>
  <c r="P757" i="5"/>
  <c r="P47" i="5"/>
  <c r="K65" i="5"/>
  <c r="M280" i="5"/>
  <c r="E863" i="2"/>
  <c r="O672" i="2"/>
  <c r="O863" i="2"/>
  <c r="I718" i="2"/>
  <c r="P129" i="5"/>
  <c r="L795" i="2"/>
  <c r="M450" i="2"/>
  <c r="M1050" i="5"/>
  <c r="O726" i="2"/>
  <c r="M56" i="5"/>
  <c r="J1068" i="5"/>
  <c r="M962" i="2"/>
  <c r="J757" i="5"/>
  <c r="I1092" i="2"/>
  <c r="K857" i="5"/>
  <c r="P555" i="5"/>
  <c r="H946" i="2"/>
  <c r="J261" i="5"/>
  <c r="K779" i="2"/>
  <c r="J1000" i="2"/>
  <c r="J1078" i="2"/>
  <c r="K129" i="5"/>
  <c r="I893" i="2"/>
  <c r="I928" i="5"/>
  <c r="I748" i="2"/>
  <c r="K928" i="5"/>
  <c r="K342" i="5"/>
  <c r="O101" i="5"/>
  <c r="M224" i="2"/>
  <c r="K307" i="2"/>
  <c r="N17" i="2"/>
  <c r="H565" i="5"/>
  <c r="O20" i="5"/>
  <c r="O611" i="5"/>
  <c r="J1100" i="2"/>
  <c r="O179" i="5"/>
  <c r="G576" i="2"/>
  <c r="O900" i="2"/>
  <c r="N956" i="5"/>
  <c r="G644" i="2"/>
  <c r="N376" i="2"/>
  <c r="L562" i="2"/>
  <c r="G863" i="2"/>
  <c r="O1040" i="2"/>
  <c r="K376" i="2"/>
  <c r="N803" i="2"/>
  <c r="N672" i="2"/>
  <c r="J615" i="2"/>
  <c r="J528" i="5"/>
  <c r="P1013" i="5"/>
  <c r="J38" i="5"/>
  <c r="H464" i="2"/>
  <c r="M93" i="2"/>
  <c r="I576" i="2"/>
  <c r="H1068" i="5"/>
  <c r="E810" i="2"/>
  <c r="L474" i="5"/>
  <c r="M291" i="2"/>
  <c r="O284" i="2"/>
  <c r="N827" i="2"/>
  <c r="E1092" i="2"/>
  <c r="M1122" i="2"/>
  <c r="O353" i="2"/>
  <c r="O834" i="2"/>
  <c r="K601" i="5"/>
  <c r="N665" i="5"/>
  <c r="J665" i="2"/>
  <c r="J284" i="2"/>
  <c r="I70" i="2"/>
  <c r="J108" i="2"/>
  <c r="J620" i="5"/>
  <c r="L331" i="2"/>
  <c r="O574" i="5"/>
  <c r="M492" i="5"/>
  <c r="O1122" i="2"/>
  <c r="J443" i="2"/>
  <c r="N630" i="2"/>
  <c r="N70" i="2"/>
  <c r="N637" i="2"/>
  <c r="I608" i="2"/>
  <c r="M289" i="5"/>
  <c r="M261" i="2"/>
  <c r="H501" i="5"/>
  <c r="M900" i="2"/>
  <c r="H74" i="5"/>
  <c r="O193" i="2"/>
  <c r="P891" i="5"/>
  <c r="L1008" i="2"/>
  <c r="E479" i="2"/>
  <c r="K261" i="2"/>
  <c r="K443" i="2"/>
  <c r="H993" i="2"/>
  <c r="N1122" i="2"/>
  <c r="J86" i="2"/>
  <c r="G1025" i="2"/>
  <c r="H1055" i="2"/>
  <c r="L359" i="5"/>
  <c r="H331" i="2"/>
  <c r="M562" i="2"/>
  <c r="G1040" i="2"/>
  <c r="P909" i="5"/>
  <c r="K1068" i="5"/>
  <c r="J938" i="5"/>
  <c r="L394" i="5"/>
  <c r="I353" i="2"/>
  <c r="H532" i="2"/>
  <c r="N850" i="5"/>
  <c r="O430" i="5"/>
  <c r="O909" i="5"/>
  <c r="O78" i="2"/>
  <c r="I140" i="2"/>
  <c r="E208" i="2"/>
  <c r="I665" i="5"/>
  <c r="G405" i="2"/>
  <c r="G615" i="2"/>
  <c r="I856" i="2"/>
  <c r="G547" i="2"/>
  <c r="L1059" i="5"/>
  <c r="J46" i="2"/>
  <c r="J629" i="5"/>
  <c r="M510" i="2"/>
  <c r="K583" i="2"/>
  <c r="K574" i="5"/>
  <c r="I155" i="2"/>
  <c r="N741" i="2"/>
  <c r="J270" i="5"/>
  <c r="G208" i="2"/>
  <c r="I163" i="5"/>
  <c r="H197" i="5"/>
  <c r="L420" i="2"/>
  <c r="K776" i="5"/>
  <c r="G517" i="2"/>
  <c r="N524" i="2"/>
  <c r="L280" i="5"/>
  <c r="L976" i="5"/>
  <c r="N767" i="5"/>
  <c r="J156" i="5"/>
  <c r="N574" i="5"/>
  <c r="M864" i="5"/>
  <c r="L70" i="2"/>
  <c r="K850" i="5"/>
  <c r="E346" i="2"/>
  <c r="E871" i="2"/>
  <c r="H812" i="5"/>
  <c r="E962" i="2"/>
  <c r="K900" i="5"/>
  <c r="J1063" i="2"/>
  <c r="K1023" i="5"/>
  <c r="I1055" i="2"/>
  <c r="J323" i="5"/>
  <c r="O976" i="5"/>
  <c r="J692" i="5"/>
  <c r="M771" i="2"/>
  <c r="I47" i="5"/>
  <c r="J305" i="5"/>
  <c r="H208" i="2"/>
  <c r="E86" i="2"/>
  <c r="E954" i="2"/>
  <c r="M179" i="5"/>
  <c r="K1032" i="5"/>
  <c r="M819" i="2"/>
  <c r="J369" i="2"/>
  <c r="I1023" i="5"/>
  <c r="O701" i="5"/>
  <c r="J658" i="2"/>
  <c r="N756" i="2"/>
  <c r="O188" i="5"/>
  <c r="M893" i="2"/>
  <c r="I261" i="2"/>
  <c r="N907" i="2"/>
  <c r="M821" i="5"/>
  <c r="K794" i="5"/>
  <c r="J339" i="2"/>
  <c r="O197" i="5"/>
  <c r="L179" i="5"/>
  <c r="L206" i="5"/>
  <c r="N208" i="2"/>
  <c r="E615" i="2"/>
  <c r="K598" i="2"/>
  <c r="J1085" i="2"/>
  <c r="H1115" i="2"/>
  <c r="L177" i="2"/>
  <c r="O658" i="2"/>
  <c r="H857" i="5"/>
  <c r="M656" i="5"/>
  <c r="E1016" i="2"/>
  <c r="N483" i="5"/>
  <c r="O1047" i="2"/>
  <c r="K1013" i="5"/>
  <c r="H465" i="5"/>
  <c r="E1000" i="2"/>
  <c r="K863" i="2"/>
  <c r="O827" i="2"/>
  <c r="H161" i="2"/>
  <c r="H457" i="2"/>
  <c r="H771" i="2"/>
  <c r="G510" i="2"/>
  <c r="K233" i="5"/>
  <c r="G170" i="2"/>
  <c r="G46" i="2"/>
  <c r="I962" i="2"/>
  <c r="N900" i="5"/>
  <c r="K10" i="2"/>
  <c r="K1000" i="2"/>
  <c r="I188" i="5"/>
  <c r="O946" i="2"/>
  <c r="L479" i="2"/>
  <c r="L718" i="2"/>
  <c r="H397" i="2"/>
  <c r="N233" i="5"/>
  <c r="J299" i="2"/>
  <c r="N1100" i="2"/>
  <c r="I1100" i="2"/>
  <c r="N39" i="2"/>
  <c r="N900" i="2"/>
  <c r="H261" i="5"/>
  <c r="H756" i="2"/>
  <c r="O428" i="2"/>
  <c r="L296" i="5"/>
  <c r="M1004" i="5"/>
  <c r="E819" i="2"/>
  <c r="O928" i="5"/>
  <c r="P711" i="5"/>
  <c r="E405" i="2"/>
  <c r="O86" i="2"/>
  <c r="G397" i="2"/>
  <c r="O873" i="5"/>
  <c r="J947" i="5"/>
  <c r="H583" i="2"/>
  <c r="O361" i="2"/>
  <c r="G764" i="2"/>
  <c r="N886" i="2"/>
  <c r="O296" i="5"/>
  <c r="I46" i="2"/>
  <c r="O794" i="5"/>
  <c r="N251" i="5"/>
  <c r="N547" i="2"/>
  <c r="M208" i="2"/>
  <c r="G186" i="2"/>
  <c r="J179" i="5"/>
  <c r="J242" i="5"/>
  <c r="N569" i="2"/>
  <c r="K510" i="2"/>
  <c r="M970" i="2"/>
  <c r="I193" i="2"/>
  <c r="O501" i="5"/>
  <c r="K412" i="2"/>
  <c r="M62" i="2"/>
  <c r="O1129" i="2"/>
  <c r="H253" i="2"/>
  <c r="J39" i="2"/>
  <c r="H739" i="5"/>
  <c r="E17" i="2"/>
  <c r="O842" i="2"/>
  <c r="L269" i="2"/>
  <c r="E108" i="2"/>
  <c r="L464" i="2"/>
  <c r="P261" i="5"/>
  <c r="N29" i="5"/>
  <c r="E177" i="2"/>
  <c r="H907" i="2"/>
  <c r="N517" i="2"/>
  <c r="O1013" i="5"/>
  <c r="K886" i="2"/>
  <c r="E201" i="2"/>
  <c r="P748" i="5"/>
  <c r="I208" i="2"/>
  <c r="O907" i="2"/>
  <c r="L231" i="2"/>
  <c r="M907" i="2"/>
  <c r="M322" i="2"/>
  <c r="N46" i="2"/>
  <c r="J849" i="2"/>
  <c r="P882" i="5"/>
  <c r="P785" i="5"/>
  <c r="N565" i="5"/>
  <c r="J537" i="5"/>
  <c r="N1004" i="5"/>
  <c r="J1023" i="5"/>
  <c r="E1070" i="2"/>
  <c r="M947" i="5"/>
  <c r="E277" i="2"/>
  <c r="O92" i="5"/>
  <c r="K701" i="5"/>
  <c r="L583" i="2"/>
  <c r="L739" i="5"/>
  <c r="O1050" i="5"/>
  <c r="P821" i="5"/>
  <c r="N819" i="2"/>
  <c r="I819" i="2"/>
  <c r="J238" i="2"/>
  <c r="L986" i="2"/>
  <c r="E893" i="2"/>
  <c r="O1108" i="2"/>
  <c r="I412" i="5"/>
  <c r="G216" i="2"/>
  <c r="M1100" i="2"/>
  <c r="L369" i="2"/>
  <c r="O939" i="2"/>
  <c r="J457" i="2"/>
  <c r="K622" i="2"/>
  <c r="O83" i="5"/>
  <c r="K216" i="2"/>
  <c r="L638" i="5"/>
  <c r="I224" i="2"/>
  <c r="O385" i="5"/>
  <c r="J289" i="5"/>
  <c r="G346" i="2"/>
  <c r="I1008" i="2"/>
  <c r="L695" i="2"/>
  <c r="E939" i="2"/>
  <c r="L651" i="2"/>
  <c r="M574" i="5"/>
  <c r="M540" i="2"/>
  <c r="E1085" i="2"/>
  <c r="H170" i="2"/>
  <c r="J494" i="2"/>
  <c r="N771" i="2"/>
  <c r="G291" i="2"/>
  <c r="H322" i="2"/>
  <c r="K615" i="2"/>
  <c r="N834" i="2"/>
  <c r="J1129" i="2"/>
  <c r="O439" i="5"/>
  <c r="I376" i="2"/>
  <c r="H1078" i="2"/>
  <c r="N332" i="5"/>
  <c r="P701" i="5"/>
  <c r="K17" i="2"/>
  <c r="K54" i="2"/>
  <c r="L24" i="2"/>
  <c r="L1025" i="2"/>
  <c r="E510" i="2"/>
  <c r="J62" i="2"/>
  <c r="H873" i="5"/>
  <c r="J78" i="2"/>
  <c r="N315" i="2"/>
  <c r="H856" i="2"/>
  <c r="P976" i="5"/>
  <c r="G1108" i="2"/>
  <c r="M644" i="2"/>
  <c r="I261" i="5"/>
  <c r="E246" i="2"/>
  <c r="H956" i="5"/>
  <c r="L163" i="5"/>
  <c r="L436" i="2"/>
  <c r="E608" i="2"/>
  <c r="L502" i="2"/>
  <c r="O1016" i="2"/>
  <c r="I277" i="2"/>
  <c r="J569" i="2"/>
  <c r="I369" i="2"/>
  <c r="H108" i="2"/>
  <c r="K1100" i="2"/>
  <c r="O622" i="2"/>
  <c r="E353" i="2"/>
  <c r="O359" i="5"/>
  <c r="K1063" i="2"/>
  <c r="H729" i="5"/>
  <c r="L233" i="5"/>
  <c r="G842" i="2"/>
  <c r="L492" i="5"/>
  <c r="H1047" i="2"/>
  <c r="J331" i="2"/>
  <c r="M776" i="5"/>
  <c r="G78" i="2"/>
  <c r="I1077" i="5"/>
  <c r="H748" i="5"/>
  <c r="G193" i="2"/>
  <c r="G931" i="2"/>
  <c r="I323" i="5"/>
  <c r="J439" i="5"/>
  <c r="I946" i="2"/>
  <c r="O695" i="2"/>
  <c r="I383" i="2"/>
  <c r="N412" i="5"/>
  <c r="H734" i="2"/>
  <c r="P1068" i="5"/>
  <c r="O630" i="2"/>
  <c r="O986" i="5"/>
  <c r="H840" i="5"/>
  <c r="N351" i="5"/>
  <c r="K322" i="2"/>
  <c r="J803" i="2"/>
  <c r="K540" i="2"/>
  <c r="H891" i="5"/>
  <c r="L83" i="5"/>
  <c r="E993" i="2"/>
  <c r="M78" i="2"/>
  <c r="G562" i="2"/>
  <c r="N583" i="2"/>
  <c r="L78" i="2"/>
  <c r="E436" i="2"/>
  <c r="M206" i="5"/>
  <c r="G383" i="2"/>
  <c r="M711" i="5"/>
  <c r="K692" i="5"/>
  <c r="J695" i="2"/>
  <c r="O492" i="5"/>
  <c r="M10" i="2"/>
  <c r="P1032" i="5"/>
  <c r="L900" i="5"/>
  <c r="H647" i="5"/>
  <c r="O1085" i="2"/>
  <c r="L186" i="2"/>
  <c r="G555" i="2"/>
  <c r="I528" i="5"/>
  <c r="M403" i="5"/>
  <c r="N978" i="2"/>
  <c r="L86" i="2"/>
  <c r="O351" i="5"/>
  <c r="K711" i="2"/>
  <c r="I11" i="5"/>
  <c r="N108" i="2"/>
  <c r="L857" i="5"/>
  <c r="M246" i="2"/>
  <c r="I494" i="2"/>
  <c r="O289" i="5"/>
  <c r="M718" i="2"/>
  <c r="J1047" i="2"/>
  <c r="K1108" i="2"/>
  <c r="N3" i="2"/>
  <c r="P510" i="5"/>
  <c r="J748" i="2"/>
  <c r="O224" i="2"/>
  <c r="K687" i="2"/>
  <c r="J882" i="5"/>
  <c r="K1004" i="5"/>
  <c r="O1092" i="2"/>
  <c r="O2" i="5"/>
  <c r="I472" i="2"/>
  <c r="O517" i="2"/>
  <c r="J583" i="5"/>
  <c r="I296" i="5"/>
  <c r="E856" i="2"/>
  <c r="L405" i="2"/>
  <c r="E46" i="2"/>
  <c r="G1078" i="2"/>
  <c r="H924" i="2"/>
  <c r="O1070" i="2"/>
  <c r="I342" i="5"/>
  <c r="O532" i="2"/>
  <c r="E269" i="2"/>
  <c r="E703" i="2"/>
  <c r="H576" i="2"/>
  <c r="O857" i="5"/>
  <c r="E1122" i="2"/>
  <c r="L193" i="2"/>
  <c r="J188" i="5"/>
  <c r="I510" i="2"/>
  <c r="J20" i="5"/>
  <c r="N339" i="2"/>
  <c r="K390" i="2"/>
  <c r="O331" i="2"/>
  <c r="J993" i="2"/>
  <c r="I555" i="5"/>
  <c r="E155" i="2"/>
  <c r="M242" i="5"/>
  <c r="H748" i="2"/>
  <c r="H978" i="2"/>
  <c r="I886" i="2"/>
  <c r="J216" i="2"/>
  <c r="P197" i="5"/>
  <c r="O472" i="2"/>
  <c r="H140" i="2"/>
  <c r="H193" i="2"/>
  <c r="E651" i="2"/>
  <c r="O674" i="5"/>
  <c r="N1115" i="2"/>
  <c r="M170" i="5"/>
  <c r="L1085" i="2"/>
  <c r="I665" i="2"/>
  <c r="L931" i="2"/>
  <c r="J1016" i="2"/>
  <c r="G177" i="2"/>
  <c r="I421" i="5"/>
  <c r="H479" i="2"/>
  <c r="E3" i="2"/>
  <c r="N532" i="2"/>
  <c r="G1100" i="2"/>
  <c r="L1108" i="2"/>
  <c r="M1000" i="2"/>
  <c r="P465" i="5"/>
  <c r="K946" i="2"/>
  <c r="G140" i="2"/>
  <c r="N718" i="2"/>
  <c r="K472" i="2"/>
  <c r="K494" i="2"/>
  <c r="O314" i="5"/>
  <c r="K767" i="5"/>
  <c r="O1025" i="2"/>
  <c r="O590" i="2"/>
  <c r="H231" i="2"/>
  <c r="G299" i="2"/>
  <c r="H954" i="2"/>
  <c r="L188" i="5"/>
  <c r="E147" i="2"/>
  <c r="H787" i="2"/>
  <c r="J47" i="5"/>
  <c r="H284" i="2"/>
  <c r="L919" i="5"/>
  <c r="N314" i="5"/>
  <c r="I555" i="2"/>
  <c r="O711" i="5"/>
  <c r="I378" i="5"/>
  <c r="G161" i="2"/>
  <c r="N405" i="2"/>
  <c r="M555" i="2"/>
  <c r="H986" i="2"/>
  <c r="I524" i="2"/>
  <c r="O576" i="2"/>
  <c r="L703" i="2"/>
  <c r="G261" i="2"/>
  <c r="K101" i="2"/>
  <c r="M1078" i="2"/>
  <c r="L842" i="2"/>
  <c r="J376" i="2"/>
  <c r="O315" i="2"/>
  <c r="E1115" i="2"/>
  <c r="I428" i="2"/>
  <c r="M734" i="2"/>
  <c r="L314" i="5"/>
  <c r="H914" i="2"/>
  <c r="L882" i="5"/>
  <c r="H46" i="2"/>
  <c r="M474" i="5"/>
  <c r="H810" i="2"/>
  <c r="N323" i="5"/>
  <c r="L156" i="5"/>
  <c r="E62" i="2"/>
  <c r="J161" i="2"/>
  <c r="N720" i="5"/>
  <c r="M2" i="5"/>
  <c r="K565" i="5"/>
  <c r="L147" i="5"/>
  <c r="K1040" i="2"/>
  <c r="O893" i="2"/>
  <c r="M390" i="2"/>
  <c r="H900" i="2"/>
  <c r="I269" i="2"/>
  <c r="J893" i="2"/>
  <c r="O383" i="2"/>
  <c r="G939" i="2"/>
  <c r="N224" i="2"/>
  <c r="E524" i="2"/>
  <c r="G390" i="2"/>
  <c r="K1055" i="2"/>
  <c r="J576" i="2"/>
  <c r="N748" i="5"/>
  <c r="L878" i="2"/>
  <c r="K361" i="2"/>
  <c r="N201" i="2"/>
  <c r="E569" i="2"/>
  <c r="L472" i="2"/>
  <c r="I397" i="2"/>
  <c r="E834" i="2"/>
  <c r="P574" i="5"/>
  <c r="O251" i="5"/>
  <c r="N510" i="2"/>
  <c r="K821" i="5"/>
  <c r="L565" i="5"/>
  <c r="P156" i="5"/>
  <c r="L644" i="2"/>
  <c r="K810" i="2"/>
  <c r="N359" i="5"/>
  <c r="L734" i="2"/>
  <c r="H20" i="5"/>
  <c r="I322" i="2"/>
  <c r="O703" i="2"/>
  <c r="O986" i="2"/>
  <c r="H569" i="2"/>
  <c r="O339" i="2"/>
  <c r="E299" i="2"/>
  <c r="M54" i="2"/>
  <c r="E315" i="2"/>
  <c r="N147" i="2"/>
  <c r="G1092" i="2"/>
  <c r="L787" i="2"/>
  <c r="O261" i="2"/>
  <c r="J177" i="2"/>
  <c r="M465" i="5"/>
  <c r="I863" i="2"/>
  <c r="N954" i="2"/>
  <c r="H428" i="2"/>
  <c r="E253" i="2"/>
  <c r="J608" i="2"/>
  <c r="J24" i="2"/>
  <c r="P430" i="5"/>
  <c r="L665" i="2"/>
  <c r="L970" i="2"/>
  <c r="G532" i="2"/>
  <c r="H296" i="5"/>
  <c r="H919" i="5"/>
  <c r="O70" i="2"/>
  <c r="G502" i="2"/>
  <c r="L1129" i="2"/>
  <c r="K672" i="2"/>
  <c r="N608" i="2"/>
  <c r="I785" i="5"/>
  <c r="O569" i="2"/>
  <c r="J436" i="2"/>
  <c r="M270" i="5"/>
  <c r="J132" i="2"/>
  <c r="J394" i="5"/>
  <c r="N658" i="2"/>
  <c r="O970" i="2"/>
  <c r="L147" i="2"/>
  <c r="L679" i="2"/>
  <c r="I315" i="2"/>
  <c r="L201" i="2"/>
  <c r="O656" i="5"/>
  <c r="H1122" i="2"/>
  <c r="M92" i="5"/>
  <c r="H976" i="5"/>
  <c r="M565" i="5"/>
  <c r="H1025" i="2"/>
  <c r="O954" i="2"/>
  <c r="H831" i="5"/>
  <c r="N179" i="5"/>
  <c r="H819" i="2"/>
  <c r="H47" i="5"/>
  <c r="H170" i="5"/>
  <c r="I3" i="2"/>
  <c r="I954" i="2"/>
  <c r="L954" i="2"/>
  <c r="O323" i="5"/>
  <c r="N1032" i="5"/>
  <c r="E886" i="2"/>
  <c r="G24" i="2"/>
  <c r="J322" i="2"/>
  <c r="I1025" i="2"/>
  <c r="H216" i="2"/>
  <c r="L630" i="2"/>
  <c r="G246" i="2"/>
  <c r="E464" i="2"/>
  <c r="G1070" i="2"/>
  <c r="L140" i="2"/>
  <c r="K739" i="5"/>
  <c r="I1129" i="2"/>
  <c r="O779" i="2"/>
  <c r="I201" i="2"/>
  <c r="O464" i="2"/>
  <c r="H10" i="2"/>
  <c r="H147" i="2"/>
  <c r="I339" i="2"/>
  <c r="J827" i="2"/>
  <c r="K474" i="5"/>
  <c r="J701" i="5"/>
  <c r="E637" i="2"/>
  <c r="O1059" i="5"/>
  <c r="K864" i="5"/>
  <c r="J56" i="5"/>
  <c r="L537" i="5"/>
  <c r="O147" i="2"/>
  <c r="P928" i="5"/>
  <c r="L197" i="5"/>
  <c r="N170" i="5"/>
  <c r="E123" i="2"/>
  <c r="I197" i="5"/>
  <c r="N598" i="2"/>
  <c r="M132" i="2"/>
  <c r="N296" i="5"/>
  <c r="O206" i="5"/>
  <c r="L46" i="2"/>
  <c r="J412" i="5"/>
  <c r="J170" i="2"/>
  <c r="I611" i="5"/>
  <c r="H443" i="2"/>
  <c r="I1078" i="2"/>
  <c r="J224" i="2"/>
  <c r="M378" i="5"/>
  <c r="J487" i="2"/>
  <c r="E32" i="2"/>
  <c r="L397" i="2"/>
  <c r="M1070" i="2"/>
  <c r="I436" i="2"/>
  <c r="H583" i="5"/>
  <c r="K315" i="2"/>
  <c r="E284" i="2"/>
  <c r="K711" i="5"/>
  <c r="O871" i="2"/>
  <c r="O479" i="2"/>
  <c r="O291" i="2"/>
  <c r="L439" i="5"/>
  <c r="L510" i="5"/>
  <c r="O280" i="5"/>
  <c r="P1077" i="5"/>
  <c r="J346" i="2"/>
  <c r="I674" i="5"/>
  <c r="K909" i="5"/>
  <c r="M794" i="5"/>
  <c r="K993" i="2"/>
  <c r="M284" i="2"/>
  <c r="I1032" i="5"/>
  <c r="J123" i="2"/>
  <c r="E376" i="2"/>
  <c r="H1016" i="2"/>
  <c r="K819" i="2"/>
  <c r="N1068" i="5"/>
  <c r="L672" i="2"/>
  <c r="O62" i="2"/>
  <c r="O962" i="2"/>
  <c r="K734" i="2"/>
  <c r="O966" i="5"/>
  <c r="M251" i="5"/>
  <c r="L583" i="5"/>
  <c r="K679" i="2"/>
  <c r="E412" i="2"/>
  <c r="L1068" i="5"/>
  <c r="L101" i="2"/>
  <c r="H155" i="2"/>
  <c r="G277" i="2"/>
  <c r="M674" i="5"/>
  <c r="I101" i="5"/>
  <c r="H78" i="2"/>
  <c r="G353" i="2"/>
  <c r="L555" i="2"/>
  <c r="M163" i="5"/>
  <c r="E238" i="2"/>
  <c r="I583" i="2"/>
  <c r="E914" i="2"/>
  <c r="J428" i="2"/>
  <c r="O995" i="5"/>
  <c r="N995" i="5"/>
  <c r="K3" i="2"/>
  <c r="K1047" i="2"/>
  <c r="K1129" i="2"/>
  <c r="E970" i="2"/>
  <c r="L993" i="2"/>
  <c r="P351" i="5"/>
  <c r="I101" i="2"/>
  <c r="O129" i="5"/>
  <c r="H394" i="5"/>
  <c r="K412" i="5"/>
  <c r="K919" i="5"/>
  <c r="I359" i="5"/>
  <c r="J315" i="2"/>
  <c r="J29" i="5"/>
  <c r="G679" i="2"/>
  <c r="K931" i="2"/>
  <c r="I970" i="2"/>
  <c r="L284" i="2"/>
  <c r="K492" i="5"/>
  <c r="O891" i="5"/>
  <c r="O253" i="2"/>
  <c r="J779" i="2"/>
  <c r="M86" i="2"/>
  <c r="M483" i="5"/>
  <c r="N2" i="5"/>
  <c r="L32" i="2"/>
  <c r="I156" i="5"/>
  <c r="K501" i="5"/>
  <c r="M385" i="5"/>
  <c r="H644" i="2"/>
  <c r="M1033" i="2"/>
  <c r="I116" i="2"/>
  <c r="E428" i="2"/>
  <c r="O123" i="2"/>
  <c r="M101" i="5"/>
  <c r="L1050" i="5"/>
  <c r="I779" i="2"/>
  <c r="N186" i="2"/>
  <c r="M711" i="2"/>
  <c r="J93" i="2"/>
  <c r="H510" i="2"/>
  <c r="M436" i="2"/>
  <c r="G569" i="2"/>
  <c r="J129" i="5"/>
  <c r="J907" i="2"/>
  <c r="K555" i="2"/>
  <c r="N170" i="2"/>
  <c r="M32" i="2"/>
  <c r="L54" i="2"/>
  <c r="O718" i="2"/>
  <c r="H436" i="2"/>
  <c r="N269" i="2"/>
  <c r="O456" i="5"/>
  <c r="N369" i="2"/>
  <c r="P215" i="5"/>
  <c r="O32" i="2"/>
  <c r="E532" i="2"/>
  <c r="E827" i="2"/>
  <c r="E547" i="2"/>
  <c r="O787" i="2"/>
  <c r="J978" i="2"/>
  <c r="L450" i="2"/>
  <c r="K978" i="2"/>
  <c r="E1100" i="2"/>
  <c r="G1055" i="2"/>
  <c r="M986" i="2"/>
  <c r="O914" i="2"/>
  <c r="J1013" i="5"/>
  <c r="H590" i="2"/>
  <c r="M739" i="5"/>
  <c r="J332" i="5"/>
  <c r="P163" i="5"/>
  <c r="O39" i="2"/>
  <c r="K439" i="5"/>
  <c r="I574" i="5"/>
  <c r="P794" i="5"/>
  <c r="H86" i="2"/>
  <c r="P900" i="5"/>
  <c r="L850" i="5"/>
  <c r="H3" i="2"/>
  <c r="N647" i="5"/>
  <c r="L517" i="2"/>
  <c r="I242" i="5"/>
  <c r="M672" i="2"/>
  <c r="L403" i="5"/>
  <c r="J474" i="5"/>
  <c r="G93" i="2"/>
  <c r="N583" i="5"/>
  <c r="L620" i="5"/>
  <c r="O29" i="5"/>
  <c r="J208" i="2"/>
  <c r="N487" i="2"/>
  <c r="G132" i="2"/>
  <c r="P683" i="5"/>
  <c r="L1077" i="5"/>
  <c r="N1108" i="2"/>
  <c r="L170" i="5"/>
  <c r="N540" i="2"/>
  <c r="J734" i="2"/>
  <c r="O378" i="5"/>
  <c r="N331" i="2"/>
  <c r="L242" i="5"/>
  <c r="L378" i="5"/>
  <c r="E803" i="2"/>
  <c r="K637" i="2"/>
  <c r="P378" i="5"/>
  <c r="K111" i="5"/>
  <c r="K947" i="5"/>
  <c r="J637" i="2"/>
  <c r="E779" i="2"/>
  <c r="J421" i="5"/>
  <c r="J674" i="5"/>
  <c r="G756" i="2"/>
  <c r="H32" i="2"/>
  <c r="M430" i="5"/>
  <c r="N562" i="2"/>
  <c r="K70" i="2"/>
  <c r="O170" i="5"/>
  <c r="G1047" i="2"/>
  <c r="J10" i="2"/>
  <c r="G147" i="2"/>
  <c r="G224" i="2"/>
  <c r="I900" i="5"/>
  <c r="N665" i="2"/>
  <c r="J17" i="2"/>
  <c r="M464" i="2"/>
  <c r="I2" i="5"/>
  <c r="L315" i="2"/>
  <c r="E907" i="2"/>
  <c r="L1070" i="2"/>
  <c r="L116" i="2"/>
  <c r="I978" i="2"/>
  <c r="G369" i="2"/>
  <c r="L120" i="5"/>
  <c r="M443" i="2"/>
  <c r="J368" i="5"/>
  <c r="L757" i="5"/>
  <c r="G608" i="2"/>
  <c r="L390" i="2"/>
  <c r="J420" i="2"/>
  <c r="H1063" i="2"/>
  <c r="O147" i="5"/>
  <c r="E658" i="2"/>
  <c r="H638" i="5"/>
  <c r="N1023" i="5"/>
  <c r="K284" i="2"/>
  <c r="E339" i="2"/>
  <c r="I938" i="5"/>
  <c r="H1129" i="2"/>
  <c r="N92" i="5"/>
  <c r="J1115" i="2"/>
  <c r="N891" i="5"/>
  <c r="H65" i="5"/>
  <c r="G986" i="2"/>
  <c r="G376" i="2"/>
  <c r="J741" i="2"/>
  <c r="E978" i="2"/>
  <c r="M269" i="2"/>
  <c r="I795" i="2"/>
  <c r="K224" i="2"/>
  <c r="M795" i="2"/>
  <c r="M420" i="2"/>
  <c r="N779" i="2"/>
  <c r="H186" i="2"/>
  <c r="G10" i="2"/>
  <c r="G827" i="2"/>
  <c r="G907" i="2"/>
  <c r="O665" i="5"/>
  <c r="E583" i="2"/>
  <c r="N555" i="2"/>
  <c r="E1008" i="2"/>
  <c r="I32" i="2"/>
  <c r="J405" i="2"/>
  <c r="O1115" i="2"/>
  <c r="O757" i="5"/>
  <c r="N1059" i="5"/>
  <c r="M346" i="2"/>
  <c r="G32" i="2"/>
  <c r="E931" i="2"/>
  <c r="O412" i="2"/>
  <c r="N383" i="2"/>
  <c r="J771" i="2"/>
  <c r="O231" i="2"/>
  <c r="I62" i="2"/>
  <c r="P83" i="5"/>
  <c r="M74" i="5"/>
  <c r="M547" i="2"/>
  <c r="M70" i="2"/>
  <c r="O601" i="5"/>
  <c r="M323" i="5"/>
  <c r="P65" i="5"/>
  <c r="K170" i="2"/>
  <c r="J598" i="2"/>
  <c r="K291" i="2"/>
  <c r="L827" i="2"/>
  <c r="I993" i="2"/>
  <c r="M353" i="2"/>
  <c r="K695" i="2"/>
  <c r="J140" i="2"/>
  <c r="L412" i="2"/>
  <c r="E93" i="2"/>
  <c r="K74" i="5"/>
  <c r="K803" i="2"/>
  <c r="N188" i="5"/>
  <c r="O637" i="2"/>
  <c r="K939" i="2"/>
  <c r="N1025" i="2"/>
  <c r="H764" i="2"/>
  <c r="N193" i="2"/>
  <c r="M494" i="2"/>
  <c r="O679" i="2"/>
  <c r="N692" i="5"/>
  <c r="J483" i="5"/>
  <c r="N62" i="2"/>
  <c r="I914" i="2"/>
  <c r="O524" i="2"/>
  <c r="N132" i="2"/>
  <c r="M598" i="2"/>
  <c r="G472" i="2"/>
  <c r="L656" i="5"/>
  <c r="E361" i="2"/>
  <c r="H703" i="2"/>
  <c r="H562" i="2"/>
  <c r="G436" i="2"/>
  <c r="M253" i="2"/>
  <c r="I385" i="5"/>
  <c r="I170" i="5"/>
  <c r="J919" i="5"/>
  <c r="J547" i="2"/>
  <c r="I771" i="2"/>
  <c r="H376" i="2"/>
  <c r="H450" i="2"/>
  <c r="G834" i="2"/>
  <c r="J353" i="2"/>
  <c r="G914" i="2"/>
  <c r="M331" i="2"/>
  <c r="M1108" i="2"/>
  <c r="J711" i="2"/>
  <c r="N280" i="5"/>
  <c r="K394" i="5"/>
  <c r="I501" i="5"/>
  <c r="I658" i="2"/>
  <c r="K186" i="2"/>
  <c r="L590" i="2"/>
  <c r="L11" i="5"/>
  <c r="H1070" i="2"/>
  <c r="H177" i="2"/>
  <c r="K620" i="5"/>
  <c r="M177" i="2"/>
  <c r="J900" i="2"/>
  <c r="K108" i="2"/>
  <c r="I637" i="2"/>
  <c r="O208" i="2"/>
  <c r="H62" i="2"/>
  <c r="N1041" i="5"/>
  <c r="E849" i="2"/>
  <c r="K238" i="2"/>
  <c r="M938" i="5"/>
  <c r="H224" i="2"/>
  <c r="J277" i="2"/>
  <c r="G787" i="2"/>
  <c r="O233" i="5"/>
  <c r="K524" i="2"/>
  <c r="M38" i="5"/>
  <c r="L93" i="2"/>
  <c r="J361" i="2"/>
  <c r="L658" i="2"/>
  <c r="J116" i="2"/>
  <c r="G672" i="2"/>
  <c r="E487" i="2"/>
  <c r="L1055" i="2"/>
  <c r="L1078" i="2"/>
  <c r="K764" i="2"/>
  <c r="K827" i="2"/>
  <c r="G457" i="2"/>
  <c r="O546" i="5"/>
  <c r="G238" i="2"/>
  <c r="E70" i="2"/>
  <c r="N601" i="5"/>
  <c r="N299" i="2"/>
  <c r="M532" i="2"/>
  <c r="N795" i="2"/>
  <c r="I123" i="2"/>
  <c r="N472" i="2"/>
  <c r="N161" i="2"/>
  <c r="P20" i="5"/>
  <c r="I810" i="2"/>
  <c r="J479" i="2"/>
  <c r="J842" i="2"/>
  <c r="M155" i="2"/>
  <c r="E1078" i="2"/>
  <c r="N147" i="5"/>
  <c r="K39" i="2"/>
  <c r="N734" i="2"/>
  <c r="L776" i="5"/>
  <c r="J764" i="2"/>
  <c r="G1016" i="2"/>
  <c r="P342" i="5"/>
  <c r="E679" i="2"/>
  <c r="E216" i="2"/>
  <c r="J170" i="5"/>
  <c r="L170" i="2"/>
  <c r="H938" i="5"/>
  <c r="L224" i="2"/>
  <c r="K569" i="2"/>
  <c r="J201" i="2"/>
  <c r="N353" i="2"/>
  <c r="H421" i="5"/>
  <c r="M1023" i="5"/>
  <c r="N436" i="2"/>
  <c r="O261" i="5"/>
  <c r="M108" i="2"/>
  <c r="I1122" i="2"/>
  <c r="N412" i="2"/>
  <c r="G726" i="2"/>
  <c r="K1078" i="2"/>
  <c r="I299" i="2"/>
  <c r="I108" i="2"/>
  <c r="K590" i="2"/>
  <c r="N56" i="5"/>
  <c r="I253" i="2"/>
  <c r="L305" i="5"/>
  <c r="E390" i="2"/>
  <c r="L261" i="2"/>
  <c r="H665" i="5"/>
  <c r="H342" i="5"/>
  <c r="G231" i="2"/>
  <c r="L10" i="2"/>
  <c r="M138" i="5"/>
  <c r="J1077" i="5"/>
  <c r="E878" i="2"/>
  <c r="K246" i="2"/>
  <c r="M359" i="5"/>
  <c r="P857" i="5"/>
  <c r="K147" i="5"/>
  <c r="I764" i="2"/>
  <c r="L224" i="5"/>
  <c r="M757" i="5"/>
  <c r="K331" i="2"/>
  <c r="L351" i="5"/>
  <c r="G464" i="2"/>
  <c r="J776" i="5"/>
  <c r="E186" i="2"/>
  <c r="K339" i="2"/>
  <c r="N1129" i="2"/>
  <c r="L629" i="5"/>
  <c r="N231" i="2"/>
  <c r="E562" i="2"/>
  <c r="O11" i="5"/>
  <c r="M193" i="2"/>
  <c r="K878" i="2"/>
  <c r="L532" i="2"/>
  <c r="L456" i="5"/>
  <c r="I1041" i="5"/>
  <c r="I995" i="5"/>
  <c r="P739" i="5"/>
  <c r="J931" i="2"/>
  <c r="L38" i="5"/>
  <c r="N615" i="2"/>
  <c r="K665" i="5"/>
  <c r="M810" i="2"/>
  <c r="L622" i="2"/>
  <c r="K1092" i="2"/>
  <c r="J147" i="2"/>
  <c r="I346" i="2"/>
  <c r="N457" i="2"/>
  <c r="M376" i="2"/>
  <c r="M787" i="2"/>
  <c r="J224" i="5"/>
  <c r="M1008" i="2"/>
  <c r="G1008" i="2"/>
  <c r="O565" i="5"/>
  <c r="I307" i="2"/>
  <c r="I1070" i="2"/>
  <c r="K1070" i="2"/>
  <c r="I464" i="2"/>
  <c r="L819" i="2"/>
  <c r="G637" i="2"/>
  <c r="J810" i="2"/>
  <c r="E687" i="2"/>
  <c r="K656" i="5"/>
  <c r="N54" i="2"/>
  <c r="N101" i="2"/>
  <c r="M703" i="2"/>
  <c r="L428" i="2"/>
  <c r="I834" i="2"/>
  <c r="J510" i="2"/>
  <c r="L123" i="2"/>
  <c r="M457" i="2"/>
  <c r="G946" i="2"/>
  <c r="J1092" i="2"/>
  <c r="I1068" i="5"/>
  <c r="J1032" i="5"/>
  <c r="I24" i="2"/>
  <c r="H2" i="5"/>
  <c r="O215" i="5"/>
  <c r="K224" i="5"/>
  <c r="I246" i="2"/>
  <c r="E78" i="2"/>
  <c r="M1016" i="2"/>
  <c r="L501" i="5"/>
  <c r="M394" i="5"/>
  <c r="P674" i="5"/>
  <c r="H156" i="5"/>
  <c r="M611" i="5"/>
  <c r="O307" i="2"/>
  <c r="L62" i="2"/>
  <c r="M569" i="2"/>
  <c r="L726" i="2"/>
  <c r="L519" i="5"/>
  <c r="H123" i="2"/>
  <c r="H487" i="2"/>
  <c r="H405" i="2"/>
  <c r="L299" i="2"/>
  <c r="L779" i="2"/>
  <c r="G1115" i="2"/>
  <c r="H280" i="5"/>
  <c r="N1008" i="2"/>
  <c r="M1047" i="2"/>
  <c r="N785" i="5"/>
  <c r="O369" i="2"/>
  <c r="J532" i="2"/>
  <c r="E1025" i="2"/>
  <c r="M197" i="5"/>
  <c r="M238" i="2"/>
  <c r="M116" i="2"/>
  <c r="M524" i="2"/>
  <c r="H574" i="5"/>
  <c r="J962" i="2"/>
  <c r="P592" i="5"/>
  <c r="O562" i="2"/>
  <c r="H615" i="2"/>
  <c r="J939" i="2"/>
  <c r="K46" i="2"/>
  <c r="K457" i="2"/>
  <c r="O1000" i="2"/>
  <c r="J787" i="2"/>
  <c r="J524" i="2"/>
  <c r="K420" i="2"/>
  <c r="H369" i="2"/>
  <c r="O734" i="2"/>
  <c r="H970" i="2"/>
  <c r="O397" i="2"/>
  <c r="J430" i="5"/>
  <c r="J472" i="2"/>
  <c r="J101" i="2"/>
  <c r="J562" i="2"/>
  <c r="G17" i="2"/>
  <c r="J672" i="2"/>
  <c r="L1033" i="2"/>
  <c r="N962" i="2"/>
  <c r="M439" i="5"/>
  <c r="L834" i="2"/>
  <c r="O748" i="2"/>
  <c r="J3" i="2"/>
  <c r="I629" i="5"/>
  <c r="I450" i="2"/>
  <c r="L540" i="2"/>
  <c r="O1008" i="2"/>
  <c r="N683" i="5"/>
  <c r="M622" i="2"/>
  <c r="K156" i="5"/>
  <c r="O510" i="2"/>
  <c r="L893" i="2"/>
  <c r="P56" i="5"/>
  <c r="H346" i="2"/>
  <c r="L339" i="2"/>
  <c r="E140" i="2"/>
  <c r="H39" i="2"/>
  <c r="L598" i="2"/>
  <c r="H38" i="5"/>
  <c r="H658" i="2"/>
  <c r="E590" i="2"/>
  <c r="H665" i="2"/>
  <c r="K179" i="5"/>
  <c r="J378" i="5"/>
  <c r="K305" i="5"/>
  <c r="M590" i="2"/>
  <c r="J215" i="5"/>
  <c r="N739" i="5"/>
  <c r="P474" i="5"/>
  <c r="J1008" i="2"/>
  <c r="J307" i="2"/>
  <c r="M83" i="5"/>
  <c r="E291" i="2"/>
  <c r="G108" i="2"/>
  <c r="J622" i="2"/>
  <c r="J206" i="5"/>
  <c r="J856" i="2"/>
  <c r="N776" i="5"/>
  <c r="M658" i="2"/>
  <c r="G900" i="2"/>
  <c r="O405" i="2"/>
  <c r="I216" i="2"/>
  <c r="K161" i="2"/>
  <c r="H1108" i="2"/>
  <c r="I54" i="2"/>
  <c r="M315" i="2"/>
  <c r="G315" i="2"/>
  <c r="L601" i="5"/>
  <c r="N390" i="2"/>
  <c r="O647" i="5"/>
  <c r="J465" i="5"/>
  <c r="O246" i="2"/>
  <c r="N810" i="2"/>
  <c r="E443" i="2"/>
  <c r="E734" i="2"/>
  <c r="I683" i="5"/>
  <c r="E116" i="2"/>
  <c r="I966" i="5"/>
  <c r="J502" i="2"/>
  <c r="J986" i="5"/>
  <c r="L840" i="5"/>
  <c r="O608" i="2"/>
  <c r="N177" i="2"/>
  <c r="G993" i="2"/>
  <c r="I519" i="5"/>
  <c r="H601" i="5"/>
  <c r="N938" i="5"/>
  <c r="N871" i="2"/>
  <c r="L637" i="2"/>
  <c r="I39" i="2"/>
  <c r="J138" i="5"/>
  <c r="H261" i="2"/>
  <c r="G540" i="2"/>
  <c r="E54" i="2"/>
  <c r="E502" i="2"/>
  <c r="O305" i="5"/>
  <c r="I924" i="2"/>
  <c r="M878" i="2"/>
  <c r="I502" i="2"/>
  <c r="N970" i="2"/>
  <c r="H314" i="5"/>
  <c r="M729" i="5"/>
  <c r="I939" i="2"/>
  <c r="H939" i="2"/>
  <c r="H679" i="2"/>
  <c r="I547" i="2"/>
  <c r="O878" i="2"/>
  <c r="I878" i="2"/>
  <c r="N748" i="2"/>
  <c r="L361" i="2"/>
  <c r="N155" i="2"/>
  <c r="M764" i="2"/>
  <c r="I873" i="5"/>
  <c r="J850" i="5"/>
  <c r="M1063" i="2"/>
  <c r="P2" i="5"/>
  <c r="N163" i="5"/>
  <c r="M383" i="2"/>
  <c r="N38" i="5"/>
  <c r="I615" i="2"/>
  <c r="I224" i="5"/>
  <c r="G748" i="2"/>
  <c r="G658" i="2"/>
  <c r="H111" i="5"/>
  <c r="E900" i="2"/>
  <c r="K299" i="2"/>
  <c r="O993" i="2"/>
  <c r="I420" i="2"/>
  <c r="I492" i="5"/>
  <c r="L729" i="5"/>
  <c r="L611" i="5"/>
  <c r="M277" i="2"/>
  <c r="L683" i="5"/>
  <c r="H439" i="5"/>
  <c r="O651" i="2"/>
  <c r="K756" i="2"/>
  <c r="I457" i="2"/>
  <c r="K2" i="5"/>
  <c r="J261" i="2"/>
  <c r="I1108" i="2"/>
  <c r="I1033" i="2"/>
  <c r="M428" i="2"/>
  <c r="O856" i="2"/>
  <c r="M140" i="2"/>
  <c r="J748" i="5"/>
  <c r="O140" i="2"/>
  <c r="H116" i="2"/>
  <c r="K359" i="5"/>
  <c r="H1092" i="2"/>
  <c r="N456" i="5"/>
  <c r="O764" i="2"/>
  <c r="G428" i="2"/>
  <c r="P412" i="5"/>
  <c r="K914" i="2"/>
  <c r="L92" i="5"/>
  <c r="L383" i="2"/>
  <c r="O201" i="2"/>
  <c r="K849" i="2"/>
  <c r="G978" i="2"/>
  <c r="M123" i="2"/>
  <c r="K954" i="2"/>
  <c r="P296" i="5"/>
  <c r="G819" i="2"/>
  <c r="L253" i="2"/>
  <c r="G3" i="2"/>
  <c r="E369" i="2"/>
  <c r="H299" i="2"/>
  <c r="M224" i="5"/>
  <c r="I1040" i="2"/>
  <c r="L524" i="2"/>
  <c r="K771" i="2"/>
  <c r="K140" i="2"/>
  <c r="J291" i="2"/>
  <c r="O756" i="2"/>
  <c r="M576" i="2"/>
  <c r="G420" i="2"/>
  <c r="L810" i="2"/>
  <c r="K29" i="5"/>
  <c r="P831" i="5"/>
  <c r="I65" i="5"/>
  <c r="L457" i="2"/>
  <c r="I10" i="2"/>
  <c r="I289" i="5"/>
  <c r="J720" i="5"/>
  <c r="G711" i="2"/>
  <c r="J1108" i="2"/>
  <c r="O138" i="5"/>
  <c r="K464" i="2"/>
  <c r="N24" i="2"/>
  <c r="L871" i="2"/>
  <c r="H361" i="2"/>
  <c r="H93" i="2"/>
  <c r="M332" i="5"/>
  <c r="G322" i="2"/>
  <c r="O420" i="2"/>
  <c r="O767" i="5"/>
  <c r="N590" i="2"/>
  <c r="O322" i="2"/>
  <c r="H608" i="2"/>
  <c r="I947" i="5"/>
  <c r="E1063" i="2"/>
  <c r="I439" i="5"/>
  <c r="N206" i="5"/>
  <c r="I331" i="2"/>
  <c r="H502" i="2"/>
  <c r="H637" i="2"/>
  <c r="J32" i="2"/>
  <c r="J314" i="5"/>
  <c r="I546" i="5"/>
  <c r="H351" i="5"/>
  <c r="N939" i="2"/>
  <c r="I849" i="2"/>
  <c r="O111" i="5"/>
  <c r="K630" i="2"/>
  <c r="O1032" i="5"/>
  <c r="G1033" i="2"/>
  <c r="H289" i="5"/>
  <c r="H353" i="2"/>
  <c r="I20" i="5"/>
  <c r="J683" i="5"/>
  <c r="M608" i="2"/>
  <c r="M976" i="5"/>
  <c r="I1063" i="2"/>
  <c r="G886" i="2"/>
  <c r="K383" i="2"/>
  <c r="L39" i="2"/>
  <c r="E224" i="2"/>
  <c r="J647" i="5"/>
  <c r="M47" i="5"/>
  <c r="E764" i="2"/>
  <c r="P385" i="5"/>
  <c r="K280" i="5"/>
  <c r="J718" i="2"/>
  <c r="N711" i="2"/>
  <c r="L483" i="5"/>
  <c r="K986" i="5"/>
  <c r="E193" i="2"/>
  <c r="O376" i="2"/>
  <c r="N993" i="2"/>
  <c r="E986" i="2"/>
  <c r="G101" i="2"/>
  <c r="O54" i="2"/>
  <c r="I598" i="2"/>
  <c r="N123" i="2"/>
  <c r="H1033" i="2"/>
  <c r="K658" i="2"/>
  <c r="L3" i="2"/>
  <c r="I233" i="5"/>
  <c r="G734" i="2"/>
  <c r="E132" i="2"/>
  <c r="N878" i="2"/>
  <c r="I284" i="2"/>
  <c r="L111" i="5"/>
  <c r="L978" i="2"/>
  <c r="H238" i="2"/>
  <c r="M147" i="5"/>
  <c r="M914" i="2"/>
  <c r="N342" i="5"/>
  <c r="J385" i="5"/>
  <c r="G924" i="2"/>
  <c r="K487" i="2"/>
  <c r="K647" i="5"/>
  <c r="H315" i="2"/>
  <c r="K891" i="5"/>
  <c r="P873" i="5"/>
  <c r="J155" i="2"/>
  <c r="K86" i="2"/>
  <c r="G253" i="2"/>
  <c r="J583" i="2"/>
  <c r="M924" i="2"/>
  <c r="I361" i="2"/>
  <c r="L216" i="2"/>
  <c r="N10" i="2"/>
  <c r="J834" i="2"/>
  <c r="G524" i="2"/>
  <c r="L322" i="2"/>
  <c r="I111" i="5"/>
  <c r="H687" i="2"/>
  <c r="P421" i="5"/>
  <c r="L687" i="2"/>
  <c r="J1055" i="2"/>
  <c r="O101" i="2"/>
  <c r="I562" i="2"/>
  <c r="M351" i="5"/>
  <c r="I803" i="2"/>
  <c r="N93" i="2"/>
  <c r="L65" i="5"/>
  <c r="O238" i="2"/>
  <c r="L246" i="2"/>
  <c r="J687" i="2"/>
  <c r="L1040" i="2"/>
  <c r="M1040" i="2"/>
  <c r="N116" i="2"/>
  <c r="M368" i="5"/>
  <c r="G970" i="2"/>
  <c r="O163" i="5"/>
  <c r="I871" i="2"/>
  <c r="N246" i="2"/>
  <c r="O519" i="5"/>
  <c r="K893" i="2"/>
  <c r="M886" i="2"/>
  <c r="G62" i="2"/>
  <c r="P1059" i="5"/>
  <c r="J767" i="5"/>
  <c r="M261" i="5"/>
  <c r="H412" i="5"/>
  <c r="M665" i="2"/>
  <c r="G849" i="2"/>
  <c r="L251" i="5"/>
  <c r="H517" i="2"/>
  <c r="J1025" i="2"/>
  <c r="O978" i="2"/>
  <c r="P111" i="5"/>
  <c r="J397" i="2"/>
  <c r="P850" i="5"/>
  <c r="K787" i="2"/>
  <c r="J871" i="2"/>
  <c r="N215" i="5"/>
  <c r="M842" i="2"/>
  <c r="I590" i="2"/>
  <c r="K1033" i="2"/>
  <c r="G116" i="2"/>
  <c r="O108" i="2"/>
  <c r="N803" i="5"/>
  <c r="O555" i="2"/>
  <c r="E1108" i="2"/>
  <c r="H251" i="5"/>
  <c r="E1033" i="2"/>
  <c r="J390" i="2"/>
  <c r="O186" i="2"/>
  <c r="L547" i="2"/>
  <c r="K456" i="5"/>
  <c r="K834" i="2"/>
  <c r="G54" i="2"/>
  <c r="H711" i="2"/>
  <c r="J946" i="2"/>
  <c r="E39" i="2"/>
  <c r="M615" i="2"/>
  <c r="H307" i="2"/>
  <c r="K608" i="2"/>
  <c r="P583" i="5"/>
  <c r="N873" i="5"/>
  <c r="O299" i="2"/>
  <c r="O810" i="2"/>
  <c r="M900" i="5"/>
  <c r="F193" i="2" l="1"/>
  <c r="F369" i="2"/>
  <c r="F574" i="5"/>
  <c r="F1025" i="2"/>
  <c r="F764" i="2"/>
  <c r="F878" i="2"/>
  <c r="F342" i="5"/>
  <c r="F665" i="5"/>
  <c r="F280" i="5"/>
  <c r="F390" i="2"/>
  <c r="F464" i="2"/>
  <c r="F224" i="2"/>
  <c r="F886" i="2"/>
  <c r="F170" i="5"/>
  <c r="F421" i="5"/>
  <c r="F47" i="5"/>
  <c r="F831" i="5"/>
  <c r="F938" i="5"/>
  <c r="F39" i="2"/>
  <c r="F976" i="5"/>
  <c r="F216" i="2"/>
  <c r="F679" i="2"/>
  <c r="F156" i="5"/>
  <c r="F291" i="2"/>
  <c r="F1078" i="2"/>
  <c r="F412" i="5"/>
  <c r="F78" i="2"/>
  <c r="F439" i="5"/>
  <c r="H42" i="3"/>
  <c r="H41" i="3"/>
  <c r="H44" i="3"/>
  <c r="H40" i="3"/>
  <c r="H38" i="3"/>
  <c r="H52" i="3"/>
  <c r="H45" i="3"/>
  <c r="H39" i="3"/>
  <c r="H24" i="3"/>
  <c r="H27" i="3"/>
  <c r="H47" i="3"/>
  <c r="H43" i="3"/>
  <c r="H46" i="3"/>
  <c r="H22" i="3"/>
  <c r="H31" i="3"/>
  <c r="H25" i="3"/>
  <c r="H36" i="3"/>
  <c r="H32" i="3"/>
  <c r="H34" i="3"/>
  <c r="H35" i="3"/>
  <c r="H28" i="3"/>
  <c r="H26" i="3"/>
  <c r="H51" i="3"/>
  <c r="H37" i="3"/>
  <c r="H48" i="3"/>
  <c r="H29" i="3"/>
  <c r="H21" i="3"/>
  <c r="H19" i="3"/>
  <c r="F2" i="5"/>
  <c r="H20" i="3"/>
  <c r="H33" i="3"/>
  <c r="H23" i="3"/>
  <c r="H50" i="3"/>
  <c r="H49" i="3"/>
  <c r="H30" i="3"/>
  <c r="F919" i="5"/>
  <c r="F296" i="5"/>
  <c r="F70" i="2"/>
  <c r="F253" i="2"/>
  <c r="F487" i="2"/>
  <c r="F900" i="2"/>
  <c r="F111" i="5"/>
  <c r="F289" i="5"/>
  <c r="F315" i="2"/>
  <c r="F299" i="2"/>
  <c r="F849" i="2"/>
  <c r="F20" i="5"/>
  <c r="F687" i="2"/>
  <c r="F834" i="2"/>
  <c r="F1033" i="2"/>
  <c r="F569" i="2"/>
  <c r="F251" i="5"/>
  <c r="F524" i="2"/>
  <c r="F1108" i="2"/>
  <c r="F361" i="2"/>
  <c r="F1100" i="2"/>
  <c r="F351" i="5"/>
  <c r="F62" i="2"/>
  <c r="F590" i="2"/>
  <c r="F547" i="2"/>
  <c r="F827" i="2"/>
  <c r="F532" i="2"/>
  <c r="F1115" i="2"/>
  <c r="F314" i="5"/>
  <c r="F93" i="2"/>
  <c r="F428" i="2"/>
  <c r="F38" i="5"/>
  <c r="F147" i="2"/>
  <c r="F502" i="2"/>
  <c r="F931" i="2"/>
  <c r="F54" i="2"/>
  <c r="F1008" i="2"/>
  <c r="F583" i="2"/>
  <c r="F3" i="2"/>
  <c r="F394" i="5"/>
  <c r="F970" i="2"/>
  <c r="F978" i="2"/>
  <c r="F651" i="2"/>
  <c r="F65" i="5"/>
  <c r="F914" i="2"/>
  <c r="F238" i="2"/>
  <c r="F339" i="2"/>
  <c r="F601" i="5"/>
  <c r="F638" i="5"/>
  <c r="F155" i="2"/>
  <c r="F658" i="2"/>
  <c r="F140" i="2"/>
  <c r="F562" i="2"/>
  <c r="F412" i="2"/>
  <c r="F1122" i="2"/>
  <c r="F703" i="2"/>
  <c r="F269" i="2"/>
  <c r="F907" i="2"/>
  <c r="F376" i="2"/>
  <c r="F132" i="2"/>
  <c r="F46" i="2"/>
  <c r="F856" i="2"/>
  <c r="F186" i="2"/>
  <c r="F177" i="2"/>
  <c r="F108" i="2"/>
  <c r="F1063" i="2"/>
  <c r="F779" i="2"/>
  <c r="F284" i="2"/>
  <c r="F17" i="2"/>
  <c r="F739" i="5"/>
  <c r="F208" i="2"/>
  <c r="F993" i="2"/>
  <c r="F116" i="2"/>
  <c r="F891" i="5"/>
  <c r="F583" i="5"/>
  <c r="F494" i="2"/>
  <c r="F695" i="2"/>
  <c r="F840" i="5"/>
  <c r="F592" i="5"/>
  <c r="F231" i="2"/>
  <c r="F457" i="2"/>
  <c r="F546" i="5"/>
  <c r="F803" i="2"/>
  <c r="F32" i="2"/>
  <c r="F748" i="5"/>
  <c r="F479" i="2"/>
  <c r="F161" i="2"/>
  <c r="F576" i="2"/>
  <c r="F74" i="5"/>
  <c r="F101" i="5"/>
  <c r="F405" i="2"/>
  <c r="F537" i="5"/>
  <c r="F1129" i="2"/>
  <c r="F501" i="5"/>
  <c r="F819" i="2"/>
  <c r="F729" i="5"/>
  <c r="F726" i="2"/>
  <c r="F353" i="2"/>
  <c r="F555" i="2"/>
  <c r="F261" i="5"/>
  <c r="F734" i="2"/>
  <c r="F756" i="2"/>
  <c r="F261" i="2"/>
  <c r="F608" i="2"/>
  <c r="F986" i="5"/>
  <c r="F956" i="5"/>
  <c r="F246" i="2"/>
  <c r="F397" i="2"/>
  <c r="F741" i="2"/>
  <c r="F368" i="5"/>
  <c r="F1092" i="2"/>
  <c r="F206" i="5"/>
  <c r="F443" i="2"/>
  <c r="F771" i="2"/>
  <c r="F665" i="2"/>
  <c r="F873" i="5"/>
  <c r="F810" i="2"/>
  <c r="F1068" i="5"/>
  <c r="F510" i="2"/>
  <c r="F1059" i="5"/>
  <c r="F383" i="2"/>
  <c r="F1000" i="2"/>
  <c r="F465" i="5"/>
  <c r="F322" i="2"/>
  <c r="F1016" i="2"/>
  <c r="F474" i="5"/>
  <c r="F857" i="5"/>
  <c r="F170" i="2"/>
  <c r="F615" i="2"/>
  <c r="F692" i="5"/>
  <c r="F1085" i="2"/>
  <c r="F795" i="2"/>
  <c r="F946" i="2"/>
  <c r="F647" i="5"/>
  <c r="F939" i="2"/>
  <c r="F1004" i="5"/>
  <c r="F565" i="5"/>
  <c r="F711" i="5"/>
  <c r="F517" i="2"/>
  <c r="F123" i="2"/>
  <c r="F270" i="5"/>
  <c r="F224" i="5"/>
  <c r="F307" i="2"/>
  <c r="F622" i="2"/>
  <c r="F129" i="5"/>
  <c r="F29" i="5"/>
  <c r="F718" i="2"/>
  <c r="F483" i="5"/>
  <c r="F954" i="2"/>
  <c r="F644" i="2"/>
  <c r="F472" i="2"/>
  <c r="F86" i="2"/>
  <c r="F10" i="2"/>
  <c r="F986" i="2"/>
  <c r="F672" i="2"/>
  <c r="F893" i="2"/>
  <c r="F842" i="2"/>
  <c r="F900" i="5"/>
  <c r="F785" i="5"/>
  <c r="F701" i="5"/>
  <c r="F776" i="5"/>
  <c r="F555" i="5"/>
  <c r="F420" i="2"/>
  <c r="F620" i="5"/>
  <c r="F11" i="5"/>
  <c r="F1040" i="2"/>
  <c r="F450" i="2"/>
  <c r="F331" i="2"/>
  <c r="F962" i="2"/>
  <c r="F794" i="5"/>
  <c r="F630" i="2"/>
  <c r="F812" i="5"/>
  <c r="F277" i="2"/>
  <c r="F871" i="2"/>
  <c r="F1055" i="2"/>
  <c r="F179" i="5"/>
  <c r="F346" i="2"/>
  <c r="F1070" i="2"/>
  <c r="F864" i="5"/>
  <c r="F863" i="2"/>
  <c r="F1077" i="5"/>
  <c r="F359" i="5"/>
  <c r="F674" i="5"/>
  <c r="F821" i="5"/>
  <c r="F787" i="2"/>
  <c r="F850" i="5"/>
  <c r="F1047" i="2"/>
  <c r="F305" i="5"/>
  <c r="F378" i="5"/>
  <c r="F757" i="5"/>
  <c r="F1041" i="5"/>
  <c r="F767" i="5"/>
  <c r="F188" i="5"/>
  <c r="F323" i="5"/>
  <c r="F1013" i="5"/>
  <c r="F637" i="2"/>
  <c r="F598" i="2"/>
  <c r="F1023" i="5"/>
  <c r="F656" i="5"/>
  <c r="F332" i="5"/>
  <c r="F233" i="5"/>
  <c r="F436" i="2"/>
  <c r="F540" i="2"/>
  <c r="F403" i="5"/>
  <c r="F430" i="5"/>
  <c r="F242" i="5"/>
  <c r="F215" i="5"/>
  <c r="F924" i="2"/>
  <c r="F24" i="2"/>
  <c r="F882" i="5"/>
  <c r="F629" i="5"/>
  <c r="F528" i="5"/>
  <c r="F120" i="5"/>
  <c r="F492" i="5"/>
  <c r="F966" i="5"/>
  <c r="F720" i="5"/>
  <c r="F711" i="2"/>
  <c r="F147" i="5"/>
  <c r="F197" i="5"/>
  <c r="F1032" i="5"/>
  <c r="F101" i="2"/>
  <c r="F611" i="5"/>
  <c r="F1050" i="5"/>
  <c r="F456" i="5"/>
  <c r="F748" i="2"/>
  <c r="F83" i="5"/>
  <c r="F385" i="5"/>
  <c r="F995" i="5"/>
  <c r="F947" i="5"/>
  <c r="F163" i="5"/>
  <c r="F510" i="5"/>
  <c r="F92" i="5"/>
  <c r="F928" i="5"/>
  <c r="F803" i="5"/>
  <c r="F201" i="2"/>
  <c r="F909" i="5"/>
  <c r="F519" i="5"/>
  <c r="F56" i="5"/>
  <c r="F138" i="5"/>
  <c r="F683" i="5"/>
  <c r="F109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Carlson</author>
  </authors>
  <commentList>
    <comment ref="R1" authorId="0" shapeId="0" xr:uid="{C7BA317E-B655-40C7-8FAA-823D72A3A123}">
      <text>
        <r>
          <rPr>
            <b/>
            <sz val="9"/>
            <color indexed="81"/>
            <rFont val="Tahoma"/>
            <family val="2"/>
          </rPr>
          <t>Lee Carlson:</t>
        </r>
        <r>
          <rPr>
            <sz val="9"/>
            <color indexed="81"/>
            <rFont val="Tahoma"/>
            <family val="2"/>
          </rPr>
          <t xml:space="preserve">
MRA ODA — Holders of an MRA ODA may approve data for major repairs and alterations, issue airworthiness certificates and approvals, and perform aging aircraft inspections and records reviews. Repair stations and operators qualify for all functions available under MRA ODA. Consultant groups are only eligible for engineering approval functions.</t>
        </r>
      </text>
    </comment>
    <comment ref="S1" authorId="0" shapeId="0" xr:uid="{2A01B742-4CC0-4D05-92E5-6F05E8099296}">
      <text>
        <r>
          <rPr>
            <b/>
            <sz val="9"/>
            <color indexed="81"/>
            <rFont val="Tahoma"/>
            <family val="2"/>
          </rPr>
          <t>Lee Carlson:</t>
        </r>
        <r>
          <rPr>
            <sz val="9"/>
            <color indexed="81"/>
            <rFont val="Tahoma"/>
            <family val="2"/>
          </rPr>
          <t xml:space="preserve">
PMA ODA — Holders of a PMA ODA may issue PMA supplements based on test and computation approvals, STCs, or licensing agreements. Only existing PMA holders qualify for this ODA type.</t>
        </r>
      </text>
    </comment>
    <comment ref="T1" authorId="0" shapeId="0" xr:uid="{3C2F3AE1-C035-493A-994B-300572EF60B6}">
      <text>
        <r>
          <rPr>
            <b/>
            <sz val="9"/>
            <color indexed="81"/>
            <rFont val="Tahoma"/>
            <family val="2"/>
          </rPr>
          <t>Lee Carlson:</t>
        </r>
        <r>
          <rPr>
            <sz val="9"/>
            <color indexed="81"/>
            <rFont val="Tahoma"/>
            <family val="2"/>
          </rPr>
          <t xml:space="preserve">
PC ODA — Holders of a PC ODA may issue airworthiness certificates and approvals, determine conformity, perform evaluation leading to amendment of its production limitation record, and approve minor changes to its quality control manual. To qualify for a PC ODA, an applicant must be an existing production certificate (PC) holder, or have applied for a TC and PC.</t>
        </r>
      </text>
    </comment>
    <comment ref="U1" authorId="0" shapeId="0" xr:uid="{55EA2246-17BE-4D93-B767-0F4022FB81E0}">
      <text>
        <r>
          <rPr>
            <b/>
            <sz val="9"/>
            <color indexed="81"/>
            <rFont val="Tahoma"/>
            <family val="2"/>
          </rPr>
          <t>Lee Carlson:</t>
        </r>
        <r>
          <rPr>
            <sz val="9"/>
            <color indexed="81"/>
            <rFont val="Tahoma"/>
            <family val="2"/>
          </rPr>
          <t xml:space="preserve">
STC ODA — Holders of a STC ODA may develop and issue supplemental type certificates (STC)s and related airworthiness certificates. An STC ODA is intended primarily for repair stations, operators, and manufacturers, but consultant groups with the required knowledge and experience may also qualify for an STC ODA.</t>
        </r>
      </text>
    </comment>
    <comment ref="V1" authorId="0" shapeId="0" xr:uid="{903204EE-129C-4327-9D17-A6795C18CA4A}">
      <text>
        <r>
          <rPr>
            <b/>
            <sz val="9"/>
            <color indexed="81"/>
            <rFont val="Tahoma"/>
            <family val="2"/>
          </rPr>
          <t>Lee Carlson:</t>
        </r>
        <r>
          <rPr>
            <sz val="9"/>
            <color indexed="81"/>
            <rFont val="Tahoma"/>
            <family val="2"/>
          </rPr>
          <t xml:space="preserve">
TSOA ODA — Holders of a TSOA ODA may issue airworthiness approvals and determine conformity of articles, test articles and test set-ups in support of FAA managed TC or STC projects. Only existing technical standard order (TSO) authorization holders qualify for a TSOA ODA.</t>
        </r>
      </text>
    </comment>
    <comment ref="W1" authorId="0" shapeId="0" xr:uid="{49FD0F33-D5C8-4B20-A493-CA535C6AEAAA}">
      <text>
        <r>
          <rPr>
            <b/>
            <sz val="9"/>
            <color indexed="81"/>
            <rFont val="Tahoma"/>
            <family val="2"/>
          </rPr>
          <t>Lee Carlson:</t>
        </r>
        <r>
          <rPr>
            <sz val="9"/>
            <color indexed="81"/>
            <rFont val="Tahoma"/>
            <family val="2"/>
          </rPr>
          <t xml:space="preserve">
TC ODA — Holders of a TC ODA may manage and make findings for type certification programs. In addition to the engineering and manufacturing approvals that are part of the certification program, a TC ODA holder may issue airworthiness certificates, but may not issue an original type certificate (TC) or amended TC. A TC ODA is available to organizations holding a TC issued by the FAA.</t>
        </r>
      </text>
    </comment>
  </commentList>
</comments>
</file>

<file path=xl/sharedStrings.xml><?xml version="1.0" encoding="utf-8"?>
<sst xmlns="http://schemas.openxmlformats.org/spreadsheetml/2006/main" count="5149" uniqueCount="1609">
  <si>
    <t>ODA Type: MRA</t>
  </si>
  <si>
    <t>HWI (Phoenix, AZ)</t>
  </si>
  <si>
    <t>Learjet Inc (Wichita, KS)</t>
  </si>
  <si>
    <t>Flight Prg Ops (Oklahoma City, OK)</t>
  </si>
  <si>
    <t>1944 E. Sky Harbor Circle North</t>
  </si>
  <si>
    <t>One Learjet Way</t>
  </si>
  <si>
    <t>Phoenix, AZ 85034</t>
  </si>
  <si>
    <t>Wichita, KS 67209-2942</t>
  </si>
  <si>
    <t>Oklahoma City, OK 73169á</t>
  </si>
  <si>
    <t>Sierra Nevada (Centennial, CO)</t>
  </si>
  <si>
    <t>Textron (Wichita, KS)</t>
  </si>
  <si>
    <t>11211 E. Arapahoe Road, Ste. 110</t>
  </si>
  <si>
    <t>Centennial, CO 80112</t>
  </si>
  <si>
    <t>Pratt &amp; Whit (East Hartford, CT)</t>
  </si>
  <si>
    <t>Maryville, TN 37801</t>
  </si>
  <si>
    <t>United Parcel S (Louisville, KY)</t>
  </si>
  <si>
    <t>East Hartford, CT 06118</t>
  </si>
  <si>
    <t>6900 Main Street</t>
  </si>
  <si>
    <t>PHI (Lafayette, LA)</t>
  </si>
  <si>
    <t>Stratford, CT 06615-9129</t>
  </si>
  <si>
    <t>L3 ISRS (Greenville and Waco, TX)</t>
  </si>
  <si>
    <t>Delta (NWA-ODA) (St. Paul, MN)</t>
  </si>
  <si>
    <t>Greenville and Waco, TX .</t>
  </si>
  <si>
    <t>Savannah, GA 31402-2206</t>
  </si>
  <si>
    <t>Ham Sundstrand (Rockford, IL)</t>
  </si>
  <si>
    <t>Rockford, IL 61125-7002</t>
  </si>
  <si>
    <t>Boeing (Seattle, WA)</t>
  </si>
  <si>
    <t>Rolls-Royce (Indianapolis, IN)</t>
  </si>
  <si>
    <t>Bell Helicopter (Fort Worth, TX)</t>
  </si>
  <si>
    <t>3255 Bell Flight Blvd.</t>
  </si>
  <si>
    <t>Indianapolis, IN 46206-0420</t>
  </si>
  <si>
    <t>Fort Worth, TX 76118</t>
  </si>
  <si>
    <t>RHC (TORRANCE, CA)</t>
  </si>
  <si>
    <t>2901 AIRPORT ROAD</t>
  </si>
  <si>
    <t>TORRANCE, CA 90505</t>
  </si>
  <si>
    <t>P.O. Box 3707</t>
  </si>
  <si>
    <t>Seattle, WA 98124-2207</t>
  </si>
  <si>
    <t>Jamco America (Everett, WA)</t>
  </si>
  <si>
    <t>HamSundstrand (Windsor Locks, CT)</t>
  </si>
  <si>
    <t>One Cessna Boulevard, Mail Stop W2-2</t>
  </si>
  <si>
    <t>1018 80th St. SW.</t>
  </si>
  <si>
    <t>Wichita, KS 67215</t>
  </si>
  <si>
    <t>Everett, WA 98203</t>
  </si>
  <si>
    <t>One Hamilton Road</t>
  </si>
  <si>
    <t>Windsor Locks, CT 06096</t>
  </si>
  <si>
    <t>Iae E Hartford (East Hartford, CT)</t>
  </si>
  <si>
    <t>Williams Intl (Walled Lake, MI)</t>
  </si>
  <si>
    <t>400 Main Street</t>
  </si>
  <si>
    <t>P.O.Box 200 2280 W. Maple Rd.</t>
  </si>
  <si>
    <t>Walled Lake, MI 48390-0200</t>
  </si>
  <si>
    <t>Cirrus (Duluth, MN)</t>
  </si>
  <si>
    <t>4515 Taylor Circle</t>
  </si>
  <si>
    <t>Duluth, MN 55811</t>
  </si>
  <si>
    <t>Sikorsky (Stratford, CT)</t>
  </si>
  <si>
    <t>Delta (New Castle, DE)</t>
  </si>
  <si>
    <t>13 DRBA Way, New Castle County Airport</t>
  </si>
  <si>
    <t>Hartzell Propel (Piqua, OH)</t>
  </si>
  <si>
    <t>New Castle, DE 19720</t>
  </si>
  <si>
    <t>One Propeller Place</t>
  </si>
  <si>
    <t>Piqua, OH 45356-2634</t>
  </si>
  <si>
    <t>jemoritz@delta-engineering.com</t>
  </si>
  <si>
    <t>Gulfstream (Savannah, GA)</t>
  </si>
  <si>
    <t>P.O. Box 2206</t>
  </si>
  <si>
    <t>Lycoming (Williamsport, PA)</t>
  </si>
  <si>
    <t>652 Oliver Street</t>
  </si>
  <si>
    <t>Williamsport, PA 17701</t>
  </si>
  <si>
    <t>Amsafe (Phoenix, AZ)</t>
  </si>
  <si>
    <t>Ontic (Chatsworth, CA)</t>
  </si>
  <si>
    <t>1043 North 47th Avenue</t>
  </si>
  <si>
    <t>20400 Plummer Street</t>
  </si>
  <si>
    <t>Phoenix, AZ 85043</t>
  </si>
  <si>
    <t>Chatsworth, CA 91311</t>
  </si>
  <si>
    <t>Goodrich Int. (Phoenix, AZ)</t>
  </si>
  <si>
    <t>Parker Hannifin (Irvine, CA)</t>
  </si>
  <si>
    <t>3414 S. 5th Street</t>
  </si>
  <si>
    <t>14300 Alton Parkway</t>
  </si>
  <si>
    <t>Phoenix, AZ 85040</t>
  </si>
  <si>
    <t>Irvine, CA 92618</t>
  </si>
  <si>
    <t>Georgetown, DE 19947</t>
  </si>
  <si>
    <t>4141 North Palm Street</t>
  </si>
  <si>
    <t>3000 Taft Street</t>
  </si>
  <si>
    <t>Skurka (Camarillo, CA)</t>
  </si>
  <si>
    <t>Eaton (Los Angeles, CA)</t>
  </si>
  <si>
    <t>4600 Calle Bolero</t>
  </si>
  <si>
    <t>4690 Colorado blvd</t>
  </si>
  <si>
    <t>Camarillo, CA 93012</t>
  </si>
  <si>
    <t>Los Angeles, CA 99643</t>
  </si>
  <si>
    <t>Thales (Irvine, CA)</t>
  </si>
  <si>
    <t>HRD AeroSystems (Valencia, CA)</t>
  </si>
  <si>
    <t>Rockwell (Cedar Rapids, IA)</t>
  </si>
  <si>
    <t>58 Discovery</t>
  </si>
  <si>
    <t>25555 Avenue Stanford</t>
  </si>
  <si>
    <t>Irvine, CA 92618-3105</t>
  </si>
  <si>
    <t>400 Collins Road NE, MS 124-301</t>
  </si>
  <si>
    <t>Valencia, CA 91355</t>
  </si>
  <si>
    <t>Cedar Rapids, IA 52498</t>
  </si>
  <si>
    <t>ITT (Valencia, CA)</t>
  </si>
  <si>
    <t>Air Methods (Englewood, CO)</t>
  </si>
  <si>
    <t>Meggitt (Simi Valley, CA)</t>
  </si>
  <si>
    <t>Olathe, KS 66062</t>
  </si>
  <si>
    <t>L3 Aviat Prod (Grand Rapids, MI)</t>
  </si>
  <si>
    <t>Duncan (Lincoln, NE)</t>
  </si>
  <si>
    <t>NAT (Everett, WA)</t>
  </si>
  <si>
    <t>3701 Aviation Road</t>
  </si>
  <si>
    <t>415 Riverside Road</t>
  </si>
  <si>
    <t>Lincoln, NE 68524</t>
  </si>
  <si>
    <t>Everett, WA 98201</t>
  </si>
  <si>
    <t>Panasonic Avio (Bothell, WA)</t>
  </si>
  <si>
    <t>3301 MONTE VILLA PKWY</t>
  </si>
  <si>
    <t>H. C. Solution (Greensboro, NC)</t>
  </si>
  <si>
    <t>Bothell, WA 98021</t>
  </si>
  <si>
    <t>623 Radar Road</t>
  </si>
  <si>
    <t>Greensboro, NC 27410</t>
  </si>
  <si>
    <t>SMR B/E (Fenwick, WV)</t>
  </si>
  <si>
    <t>93 Nettie Fenwick Road</t>
  </si>
  <si>
    <t>Goodrich (Troy, OH)</t>
  </si>
  <si>
    <t>Fenwick, WV 26202-4000</t>
  </si>
  <si>
    <t>101 Waco St.</t>
  </si>
  <si>
    <t>Troy, OH 45373</t>
  </si>
  <si>
    <t>VT DRB Aviation (San Antonio, TX)</t>
  </si>
  <si>
    <t>9800 John Saunders Road</t>
  </si>
  <si>
    <t>San Antonio, TX 78216</t>
  </si>
  <si>
    <t>Wencor (Springville, UT)</t>
  </si>
  <si>
    <t>3577 South Mountain Vista Parkway, Suite A</t>
  </si>
  <si>
    <t>Provo, UT 84606</t>
  </si>
  <si>
    <t>B/E-FSI (Everett, WA)</t>
  </si>
  <si>
    <t>11404 Commando Rd. W, Suite C</t>
  </si>
  <si>
    <t>Everett, WA 98204</t>
  </si>
  <si>
    <t>ACSS (Phoneix, AZ)</t>
  </si>
  <si>
    <t>ADC (Wilmington, DE)</t>
  </si>
  <si>
    <t>3S (Wichita, KS)</t>
  </si>
  <si>
    <t>19810 North 7th Avenue</t>
  </si>
  <si>
    <t>750 Shipyard Drive; Suite 215</t>
  </si>
  <si>
    <t>9111 E. Douglas, Suite 100</t>
  </si>
  <si>
    <t>Phoenix, AZ 85027-4741</t>
  </si>
  <si>
    <t>Wilmington, DE 19801</t>
  </si>
  <si>
    <t>Wichita, KS 67207</t>
  </si>
  <si>
    <t>Dassault-Wilm (New Castle , DE)</t>
  </si>
  <si>
    <t>Garmin (Olathe, KS)</t>
  </si>
  <si>
    <t>New Castle County Airport 191 North Dupont</t>
  </si>
  <si>
    <t>1200 East 151st Street</t>
  </si>
  <si>
    <t>Highway</t>
  </si>
  <si>
    <t>5701 Bolsa Avenue</t>
  </si>
  <si>
    <t>PATS/ALOFT (Georgetown, DE)</t>
  </si>
  <si>
    <t>21652 Nanticoke Avenue</t>
  </si>
  <si>
    <t>Aeronautix (Columbia, MO)</t>
  </si>
  <si>
    <t>4603 John Garry Drive, Suite 112</t>
  </si>
  <si>
    <t>7301 South Peoria St.</t>
  </si>
  <si>
    <t>Columbia, MO 65203</t>
  </si>
  <si>
    <t>Englewood, CO 80112</t>
  </si>
  <si>
    <t>Cert Works (Bennett, CO)</t>
  </si>
  <si>
    <t>1755 Telstar Drive</t>
  </si>
  <si>
    <t>5 Industrial Drive, Manchester Airport</t>
  </si>
  <si>
    <t>Springfield, IL 62707</t>
  </si>
  <si>
    <t>WSA (Grand Junction, CO)</t>
  </si>
  <si>
    <t>Londonderry, NH 03053</t>
  </si>
  <si>
    <t>796 Heritage Way</t>
  </si>
  <si>
    <t>Grand Junction, CO 81506</t>
  </si>
  <si>
    <t>UnitedAir (Houston, TX)</t>
  </si>
  <si>
    <t>Houston, TX 77032</t>
  </si>
  <si>
    <t>Amer Airlines (Tulsa, OK)</t>
  </si>
  <si>
    <t>3900 Mingo Road</t>
  </si>
  <si>
    <t>Tulsa, OK 74116</t>
  </si>
  <si>
    <t>AeroMech (Everett, WA)</t>
  </si>
  <si>
    <t>1604 Hewitt Avenue, Suite 505</t>
  </si>
  <si>
    <t>104 Colden Oaks Drive</t>
  </si>
  <si>
    <t>Georgetown, TX 78628</t>
  </si>
  <si>
    <t>GDC Technics (Fort Worth, TX)</t>
  </si>
  <si>
    <t>S Tec Corp (Mineral Wells, TX)</t>
  </si>
  <si>
    <t>One S-Tec Way</t>
  </si>
  <si>
    <t>Mineral Wells, TX 76067</t>
  </si>
  <si>
    <t>General Elec (Cincinnati, OH)</t>
  </si>
  <si>
    <t>One Neumann Way</t>
  </si>
  <si>
    <t>Cincinnati, OH 45215</t>
  </si>
  <si>
    <t>Piper Aircraft (Vero Beach, FL)</t>
  </si>
  <si>
    <t>2926 Piper Dr.</t>
  </si>
  <si>
    <t>Vero Beach, FL 32960</t>
  </si>
  <si>
    <t>5150 Front Range Parkway</t>
  </si>
  <si>
    <t>Watkins, CO 80137</t>
  </si>
  <si>
    <t>1775 M H Jackson Service Road</t>
  </si>
  <si>
    <t>Atlanta, GA 30320-6001</t>
  </si>
  <si>
    <t>4747 Harrison Avenue Cert. Rep. St #JW2R941K</t>
  </si>
  <si>
    <t>Mid-Continent (Wichita, KS)</t>
  </si>
  <si>
    <t>9400 East 34th Street North</t>
  </si>
  <si>
    <t>Wichita, KS 67226</t>
  </si>
  <si>
    <t>Louisville, KY 40232</t>
  </si>
  <si>
    <t>2001 SE Evangeline Thruway.</t>
  </si>
  <si>
    <t>Lafayette, LA 70508</t>
  </si>
  <si>
    <t>Hyannis Air (Hyannis, MA)</t>
  </si>
  <si>
    <t>660 Barnstable Rd. Barnstable Municipal Airport</t>
  </si>
  <si>
    <t>Hyannis, MA 02601</t>
  </si>
  <si>
    <t>1029 Ross Drive</t>
  </si>
  <si>
    <t>10001 Jack Finney Blvd.</t>
  </si>
  <si>
    <t>United Tech Ops Center, 4933 Wright Road, Hanger X IAHEG</t>
  </si>
  <si>
    <t>P.O. Box 420 3255</t>
  </si>
  <si>
    <t>Adams Rite (Fullerton, CA)</t>
  </si>
  <si>
    <t>Fullerton, CA 92835</t>
  </si>
  <si>
    <t>Arconis (Torrance, CA)</t>
  </si>
  <si>
    <t>3000 West Lomita Blvd</t>
  </si>
  <si>
    <t>Torrance, CA 90505</t>
  </si>
  <si>
    <t>28150 Industry Drive</t>
  </si>
  <si>
    <t>1785 Voyager Avenue</t>
  </si>
  <si>
    <t>Simi Valley, CA 93063</t>
  </si>
  <si>
    <t>Rockwell (Tustin, CA)</t>
  </si>
  <si>
    <t>2642 Michelle Drive</t>
  </si>
  <si>
    <t>Tustin, CA 92780-7242</t>
  </si>
  <si>
    <t>Rohr Inc. (Chula Vista, CA)</t>
  </si>
  <si>
    <t>850 Lagoon Drive</t>
  </si>
  <si>
    <t>Chula Vista, CA 91910-2098</t>
  </si>
  <si>
    <t>Heico (Hollywood, FL)</t>
  </si>
  <si>
    <t>Hollywood, FL 33021-4441</t>
  </si>
  <si>
    <t>5353 52Nd Street, S.E.</t>
  </si>
  <si>
    <t>Grand Rapids, MI 49588</t>
  </si>
  <si>
    <t>Field (ColoradoSprings, CO)</t>
  </si>
  <si>
    <t>ColoradoSprings, CO 80920</t>
  </si>
  <si>
    <t>Envoy Aerospace (Aurora, IL)</t>
  </si>
  <si>
    <t>75 Executive Drive, Suite 313</t>
  </si>
  <si>
    <t>Aurora, IL 60504-8137</t>
  </si>
  <si>
    <t>Standard Aero (Springfield, IL)</t>
  </si>
  <si>
    <t>Capitol Airport, 1200 North Airport Drive</t>
  </si>
  <si>
    <t>ProStar (Londonderry, NH)</t>
  </si>
  <si>
    <t>AirbusHeli (Grand Prairie, TX)</t>
  </si>
  <si>
    <t>2701 N. Forum Dr</t>
  </si>
  <si>
    <t>Grand Prairie, TX 75052-7099</t>
  </si>
  <si>
    <t>ASM (Georgetown, TX) for SW58</t>
  </si>
  <si>
    <t>2060 Eagle Parkway</t>
  </si>
  <si>
    <t>Fort Worth, TX 76177</t>
  </si>
  <si>
    <t>MRA</t>
  </si>
  <si>
    <t>PMA</t>
  </si>
  <si>
    <t>PC</t>
  </si>
  <si>
    <t>STC</t>
  </si>
  <si>
    <t>TSOA</t>
  </si>
  <si>
    <t>TC</t>
  </si>
  <si>
    <t>Name:</t>
  </si>
  <si>
    <t>Phone:</t>
  </si>
  <si>
    <t>City:</t>
  </si>
  <si>
    <t>Locale</t>
  </si>
  <si>
    <t>State</t>
  </si>
  <si>
    <t>Zip</t>
  </si>
  <si>
    <t>1400 N. Hurstbourne Pkwy.</t>
  </si>
  <si>
    <t>Addr1:</t>
  </si>
  <si>
    <t>Flight Inspection Services Hangar 9</t>
  </si>
  <si>
    <t>FAA MikeMonroney Aeronautical Center</t>
  </si>
  <si>
    <t>FAA Mike Monroney Aeronautical Center</t>
  </si>
  <si>
    <t>6500 South MacArthur Blvd</t>
  </si>
  <si>
    <t>Addr2:</t>
  </si>
  <si>
    <t>Addr3:</t>
  </si>
  <si>
    <t>United Tech Ops Center</t>
  </si>
  <si>
    <t>4933 Wright Road, Hanger X IAHEG</t>
  </si>
  <si>
    <t>name:</t>
  </si>
  <si>
    <t>HWI</t>
  </si>
  <si>
    <t>Cert Works</t>
  </si>
  <si>
    <t>Sierra Nevada</t>
  </si>
  <si>
    <t>Pratt &amp; Whit</t>
  </si>
  <si>
    <t>Sikorsky</t>
  </si>
  <si>
    <t>Delta</t>
  </si>
  <si>
    <t>Gulfstream</t>
  </si>
  <si>
    <t>Ham Sundstrand</t>
  </si>
  <si>
    <t>Learjet Inc</t>
  </si>
  <si>
    <t>Mid-Continent</t>
  </si>
  <si>
    <t>Textron</t>
  </si>
  <si>
    <t>United Parcel S</t>
  </si>
  <si>
    <t>PHI</t>
  </si>
  <si>
    <t>Hyannis Air</t>
  </si>
  <si>
    <t>Duncan</t>
  </si>
  <si>
    <t>Amer Airlines</t>
  </si>
  <si>
    <t>Flight Prg Ops</t>
  </si>
  <si>
    <t>Lycoming</t>
  </si>
  <si>
    <t>Standard Aero,.</t>
  </si>
  <si>
    <t>Bell Helicopter</t>
  </si>
  <si>
    <t>L3 ISRS</t>
  </si>
  <si>
    <t>UnitedAir</t>
  </si>
  <si>
    <t>VT DRB Aviation</t>
  </si>
  <si>
    <t>Boeing</t>
  </si>
  <si>
    <t>RHC</t>
  </si>
  <si>
    <t>HamSundstrand</t>
  </si>
  <si>
    <t>Iae E Hartford</t>
  </si>
  <si>
    <t>Rolls-Royce</t>
  </si>
  <si>
    <t>Williams Intl</t>
  </si>
  <si>
    <t>Cirrus</t>
  </si>
  <si>
    <t>General Elec</t>
  </si>
  <si>
    <t>Hartzell Propel</t>
  </si>
  <si>
    <t>Jamco America</t>
  </si>
  <si>
    <t>Amsafe</t>
  </si>
  <si>
    <t>Goodrich Int.</t>
  </si>
  <si>
    <t>Adams Rite</t>
  </si>
  <si>
    <t>Arconis</t>
  </si>
  <si>
    <t>Eaton</t>
  </si>
  <si>
    <t>HRD AeroSystems</t>
  </si>
  <si>
    <t>ITT</t>
  </si>
  <si>
    <t>Meggitt</t>
  </si>
  <si>
    <t>Ontic</t>
  </si>
  <si>
    <t>Parker Hannifin</t>
  </si>
  <si>
    <t>Rockwell</t>
  </si>
  <si>
    <t>Rohr Inc.</t>
  </si>
  <si>
    <t>Safran Cabin</t>
  </si>
  <si>
    <t>Skurka</t>
  </si>
  <si>
    <t>Thales</t>
  </si>
  <si>
    <t>Air Methods</t>
  </si>
  <si>
    <t>PATS/ALOFT</t>
  </si>
  <si>
    <t>Heico</t>
  </si>
  <si>
    <t>Garmin</t>
  </si>
  <si>
    <t>L3 Aviat Prod</t>
  </si>
  <si>
    <t>H. C. Solution</t>
  </si>
  <si>
    <t>Goodrich</t>
  </si>
  <si>
    <t>Wencor</t>
  </si>
  <si>
    <t>B/E-FSI</t>
  </si>
  <si>
    <t>NAT</t>
  </si>
  <si>
    <t>Panasonic Avio</t>
  </si>
  <si>
    <t>SMR B/E</t>
  </si>
  <si>
    <t>ACSS</t>
  </si>
  <si>
    <t>Field</t>
  </si>
  <si>
    <t>WSA</t>
  </si>
  <si>
    <t>ADC</t>
  </si>
  <si>
    <t>Dassault-Wilm</t>
  </si>
  <si>
    <t>Envoy Aerospace</t>
  </si>
  <si>
    <t>Standard Aero</t>
  </si>
  <si>
    <t>3S</t>
  </si>
  <si>
    <t>Aeronautix</t>
  </si>
  <si>
    <t>ProStar</t>
  </si>
  <si>
    <t>AirbusHeli</t>
  </si>
  <si>
    <t>ASM</t>
  </si>
  <si>
    <t>GDC Technics</t>
  </si>
  <si>
    <t>S Tec Corp</t>
  </si>
  <si>
    <t>AeroMech</t>
  </si>
  <si>
    <t>Piper Aircraft</t>
  </si>
  <si>
    <t>Pratt &amp; Whitney</t>
  </si>
  <si>
    <t>Hamilton Sundstrand</t>
  </si>
  <si>
    <t>UPS</t>
  </si>
  <si>
    <t>American Airlines</t>
  </si>
  <si>
    <t>L3Harris ISRS</t>
  </si>
  <si>
    <t>United Airlines</t>
  </si>
  <si>
    <t>IAE E Hartford</t>
  </si>
  <si>
    <t>General Elecectric</t>
  </si>
  <si>
    <t>L3Harris Aviation Products</t>
  </si>
  <si>
    <t>Panasonic Avionics</t>
  </si>
  <si>
    <t>Dassault-Wiliamsburg</t>
  </si>
  <si>
    <t>Airbus Helicopter</t>
  </si>
  <si>
    <t>Email:</t>
  </si>
  <si>
    <t>Fax:</t>
  </si>
  <si>
    <t>Paul.lapietra@honeywell.com</t>
  </si>
  <si>
    <t>krvoorhies@certworks.com</t>
  </si>
  <si>
    <t>phil.baker@sncorp.com</t>
  </si>
  <si>
    <t>robert.benjamin@pw.utc.com</t>
  </si>
  <si>
    <t>susan.j.clapp@lmco.com</t>
  </si>
  <si>
    <t>Mark.Watton@delta.com</t>
  </si>
  <si>
    <t>robert.glasscock@gulfstream.com</t>
  </si>
  <si>
    <t>david.krizka@hs.utc.com</t>
  </si>
  <si>
    <t>keith.johnston@aero.bombardier.com</t>
  </si>
  <si>
    <t>marks@mcico.com</t>
  </si>
  <si>
    <t>sgielisch@txtav.com</t>
  </si>
  <si>
    <t>aaronmaxson@ups.com</t>
  </si>
  <si>
    <t>rguillot@phihelico.com</t>
  </si>
  <si>
    <t>jeff.schafer@capeair.com</t>
  </si>
  <si>
    <t>mike.chick@duncanaviation.com</t>
  </si>
  <si>
    <t>Cheryl.Hurst@aa.com</t>
  </si>
  <si>
    <t>chuck.becton@faa.gov</t>
  </si>
  <si>
    <t>jdabback@lycoming.com</t>
  </si>
  <si>
    <t>Richard.Rockers@StandardAero.Com</t>
  </si>
  <si>
    <t>Jbouma@bellflight.com</t>
  </si>
  <si>
    <t>jim.threlfall@L3T.com</t>
  </si>
  <si>
    <t>raju.tumarada@united.com</t>
  </si>
  <si>
    <t>Felton.PAYTON@stengg.us</t>
  </si>
  <si>
    <t>elizabeth.a.pasztor@boeing.com</t>
  </si>
  <si>
    <t>odar@robinsonheli.com</t>
  </si>
  <si>
    <t>john.whalenIV@hs.utc.com</t>
  </si>
  <si>
    <t>lee.morrissette@pw.utc.com</t>
  </si>
  <si>
    <t>blain.a.harbison@rolls-royce.com</t>
  </si>
  <si>
    <t>pbonnen@williams-int.com</t>
  </si>
  <si>
    <t>cmitchell@cirrusaircraft.com</t>
  </si>
  <si>
    <t>Dwight.wilson@ge.com</t>
  </si>
  <si>
    <t>rbowerman@hartzellprop.com</t>
  </si>
  <si>
    <t>e_kakihara@jamco-america.com</t>
  </si>
  <si>
    <t>jrileyr@amsafe.com</t>
  </si>
  <si>
    <t>mark.posada@utas.utc.com</t>
  </si>
  <si>
    <t>bkober@araero.com</t>
  </si>
  <si>
    <t>elizabeth.tchinski@alcoa.com</t>
  </si>
  <si>
    <t>MikeFabrizio@Eaton.com</t>
  </si>
  <si>
    <t>frankd@hrd-aerosystems.com</t>
  </si>
  <si>
    <t>chris,doel@itt.com</t>
  </si>
  <si>
    <t>martin.hill@meggitt.com</t>
  </si>
  <si>
    <t>dalayna.franco@ontic.com</t>
  </si>
  <si>
    <t>jerry.king@parker.com</t>
  </si>
  <si>
    <t>rdiaz@rockwellcollins.com</t>
  </si>
  <si>
    <t>jennifer.bianchi@collins.com</t>
  </si>
  <si>
    <t>brad.christensen@zodiacaerospace.com</t>
  </si>
  <si>
    <t>bfoltz@skurka-aero.com</t>
  </si>
  <si>
    <t>jackson.lindsey@us.thalesgroup.com</t>
  </si>
  <si>
    <t>michael.giambrocco@airmethods.com</t>
  </si>
  <si>
    <t>anthony.beck@aloftmail.com</t>
  </si>
  <si>
    <t>mcuberos@heico.com</t>
  </si>
  <si>
    <t>marisa.stephenson@rockwellcollins.com</t>
  </si>
  <si>
    <t>david.armstrong@garmin.com</t>
  </si>
  <si>
    <t>tim.fowler@l-3com.com</t>
  </si>
  <si>
    <t>Jose.Pevida@TIMCO.aero</t>
  </si>
  <si>
    <t>chris.balon@collins.com</t>
  </si>
  <si>
    <t>Jim.Davidson@Wencor.com</t>
  </si>
  <si>
    <t>brian.raker@collins.com</t>
  </si>
  <si>
    <t>tim.hughes@safrangroup.com</t>
  </si>
  <si>
    <t>willie.harper@panasonic.aero</t>
  </si>
  <si>
    <t>Dewayne_Bowles@beaerospace.com</t>
  </si>
  <si>
    <t>Ronald.Scott@L3T.com</t>
  </si>
  <si>
    <t>JMAY@fieldaero.com</t>
  </si>
  <si>
    <t>jmaszkiewicz@wsa.aero</t>
  </si>
  <si>
    <t>ken@aerodcllc.com</t>
  </si>
  <si>
    <t>Harry.VanSoestbergen@falconjet.com</t>
  </si>
  <si>
    <t>Adrian.Honer@EnvoyAerospace.com</t>
  </si>
  <si>
    <t>Dan.Trigg@standardaero.com</t>
  </si>
  <si>
    <t>steve.simpson@3scert.com</t>
  </si>
  <si>
    <t>scott.west@aeronautix.com</t>
  </si>
  <si>
    <t>doug@prostaraviation.com</t>
  </si>
  <si>
    <t>Gina.Gonzales@airbus.com</t>
  </si>
  <si>
    <t>rwilcox@asminc.net</t>
  </si>
  <si>
    <t>robert.miller@gdctechnics.com</t>
  </si>
  <si>
    <t>stephen.joseph@genesys-aerosystems.com</t>
  </si>
  <si>
    <t>tcw@aeromechinc.com</t>
  </si>
  <si>
    <t>mitch.cannon@piper.com</t>
  </si>
  <si>
    <t>ODA Types:</t>
  </si>
  <si>
    <t/>
  </si>
  <si>
    <t>ODA Type:</t>
  </si>
  <si>
    <t>MRA,PMA,PC,STC,TSOA,TC</t>
  </si>
  <si>
    <t>(602)436-1577</t>
  </si>
  <si>
    <t>MRA,STC</t>
  </si>
  <si>
    <t>(303)619-7805</t>
  </si>
  <si>
    <t>(303)347-7153</t>
  </si>
  <si>
    <t>MRA,PMA,PC,TSOA,TC</t>
  </si>
  <si>
    <t>(860)565-8804</t>
  </si>
  <si>
    <t>(860)755-3026</t>
  </si>
  <si>
    <t>MRA,PC,STC,TC</t>
  </si>
  <si>
    <t>(484)785-4432</t>
  </si>
  <si>
    <t>(404)773-1320</t>
  </si>
  <si>
    <t>MRA,PMA,PC,STC,TC</t>
  </si>
  <si>
    <t>(912)965-8868</t>
  </si>
  <si>
    <t>(912)965-2900</t>
  </si>
  <si>
    <t>(815)226-6559</t>
  </si>
  <si>
    <t>(815)226-5223</t>
  </si>
  <si>
    <t>(316)946-3446</t>
  </si>
  <si>
    <t>(316)946-2809</t>
  </si>
  <si>
    <t>(316)630-0101</t>
  </si>
  <si>
    <t>(316)630-0723</t>
  </si>
  <si>
    <t>(316)517-3764</t>
  </si>
  <si>
    <t>(316)671-2440</t>
  </si>
  <si>
    <t>(502)329-3521</t>
  </si>
  <si>
    <t>(337)235-2452</t>
  </si>
  <si>
    <t>(337)272-4575</t>
  </si>
  <si>
    <t>(508)790-3122</t>
  </si>
  <si>
    <t>MRA,PMA,STC</t>
  </si>
  <si>
    <t>(402)479-1536</t>
  </si>
  <si>
    <t>(402)475-5541</t>
  </si>
  <si>
    <t>(817)956-3126</t>
  </si>
  <si>
    <t>(405)954-3484</t>
  </si>
  <si>
    <t>MRA,PC</t>
  </si>
  <si>
    <t>(570)327-7334</t>
  </si>
  <si>
    <t>(570)327-7120</t>
  </si>
  <si>
    <t>(865)273-4609</t>
  </si>
  <si>
    <t>(817)280-6494</t>
  </si>
  <si>
    <t>(817)278-5527</t>
  </si>
  <si>
    <t>(903)457-5235</t>
  </si>
  <si>
    <t>(281)553-5773</t>
  </si>
  <si>
    <t>(210)293-3728</t>
  </si>
  <si>
    <t>STC,MRA,PC,TC</t>
  </si>
  <si>
    <t>(425)965-9600</t>
  </si>
  <si>
    <t>(310)539-0508 x 233</t>
  </si>
  <si>
    <t>(310)539-5198</t>
  </si>
  <si>
    <t>PMA,PC,TSOA</t>
  </si>
  <si>
    <t>(860)654-7925</t>
  </si>
  <si>
    <t>(860)565-3447</t>
  </si>
  <si>
    <t>(860)368-4615</t>
  </si>
  <si>
    <t>PMA,PC,STC</t>
  </si>
  <si>
    <t>(302)325-9337</t>
  </si>
  <si>
    <t>(317)230-6025</t>
  </si>
  <si>
    <t>PC,TC</t>
  </si>
  <si>
    <t>(248)960-2460</t>
  </si>
  <si>
    <t>(248)669-9515</t>
  </si>
  <si>
    <t>(218)727-2737</t>
  </si>
  <si>
    <t>(513)552-2287</t>
  </si>
  <si>
    <t>PMA,PC,STC,TC</t>
  </si>
  <si>
    <t>(937)778-4346</t>
  </si>
  <si>
    <t>(937)778-4365</t>
  </si>
  <si>
    <t>PMA,PC,STC,TSOA</t>
  </si>
  <si>
    <t>(425)347-4735</t>
  </si>
  <si>
    <t>PMA,TSOA</t>
  </si>
  <si>
    <t>(602)850-2715</t>
  </si>
  <si>
    <t>(602)850-2869</t>
  </si>
  <si>
    <t>(602)232-4125</t>
  </si>
  <si>
    <t>(714)278-6604</t>
  </si>
  <si>
    <t>(714)278-6510</t>
  </si>
  <si>
    <t>(310)784-2605</t>
  </si>
  <si>
    <t>(310)784-6595</t>
  </si>
  <si>
    <t>(818)409-0200</t>
  </si>
  <si>
    <t>(661)295-0670</t>
  </si>
  <si>
    <t>(661)295-4200</t>
  </si>
  <si>
    <t>(805)584-4100</t>
  </si>
  <si>
    <t>(818)725-2128</t>
  </si>
  <si>
    <t>(818)764-1358</t>
  </si>
  <si>
    <t>(949)809-8241</t>
  </si>
  <si>
    <t>(714)929-3232</t>
  </si>
  <si>
    <t>(714)929-4038</t>
  </si>
  <si>
    <t>(619)691-4362</t>
  </si>
  <si>
    <t>(619)498-7301</t>
  </si>
  <si>
    <t>PMA,STC,TSOA</t>
  </si>
  <si>
    <t>(714)934-0015</t>
  </si>
  <si>
    <t>(714)934-0089</t>
  </si>
  <si>
    <t>(805)210-9550</t>
  </si>
  <si>
    <t>PMA,STC</t>
  </si>
  <si>
    <t>(949)790-2552</t>
  </si>
  <si>
    <t>(303)749-1392</t>
  </si>
  <si>
    <t>(302)253-6389</t>
  </si>
  <si>
    <t>(302)855-2394</t>
  </si>
  <si>
    <t>(954)744-7727</t>
  </si>
  <si>
    <t>(319)295-9422</t>
  </si>
  <si>
    <t>(319)295-3661</t>
  </si>
  <si>
    <t>(316)670-1801</t>
  </si>
  <si>
    <t>(616)285-4311</t>
  </si>
  <si>
    <t>(336)668-4410 ext. 3063</t>
  </si>
  <si>
    <t>(336)662-8330</t>
  </si>
  <si>
    <t>(937)440-2296</t>
  </si>
  <si>
    <t>(520)977-9824</t>
  </si>
  <si>
    <t>(360)657-7739</t>
  </si>
  <si>
    <t>(425)212-5045</t>
  </si>
  <si>
    <t>(425)415-9555</t>
  </si>
  <si>
    <t>(425)402-0343</t>
  </si>
  <si>
    <t>(304)846-2554</t>
  </si>
  <si>
    <t>(304)846-2024</t>
  </si>
  <si>
    <t>(623)445-7000</t>
  </si>
  <si>
    <t>(719)622-6300</t>
  </si>
  <si>
    <t>(618)406-2478</t>
  </si>
  <si>
    <t>(302)407-6825</t>
  </si>
  <si>
    <t>(302)322-7208</t>
  </si>
  <si>
    <t>(630)961-4000</t>
  </si>
  <si>
    <t>(217)541-3376</t>
  </si>
  <si>
    <t>(217)535-3405</t>
  </si>
  <si>
    <t>(316)260-2258</t>
  </si>
  <si>
    <t>(573)777-8778</t>
  </si>
  <si>
    <t>(603)627-7827</t>
  </si>
  <si>
    <t>(603)627-7801</t>
  </si>
  <si>
    <t>(972)522-5423</t>
  </si>
  <si>
    <t>(512)869-2727</t>
  </si>
  <si>
    <t>(210)496-5614</t>
  </si>
  <si>
    <t>(817)215-7600</t>
  </si>
  <si>
    <t>(425)252-3236</t>
  </si>
  <si>
    <t>(425)257-9756</t>
  </si>
  <si>
    <t>(772)299-2267</t>
  </si>
  <si>
    <t>(772)978-6563</t>
  </si>
  <si>
    <t>Safran Cabin (Huntington Beach, CA)</t>
  </si>
  <si>
    <t>jamoritz@delta-engineering.com</t>
  </si>
  <si>
    <t>Huntington Beach, CA 92647</t>
  </si>
  <si>
    <t>Ham Sundstrand (Windsor Locks, CT)</t>
  </si>
  <si>
    <t>Standard Aero (Maryville, TN)</t>
  </si>
  <si>
    <t>Phoenix, AZ</t>
  </si>
  <si>
    <t>Bennett, CO</t>
  </si>
  <si>
    <t>Centennial, CO</t>
  </si>
  <si>
    <t>East Hartford, CT</t>
  </si>
  <si>
    <t>Stratford, CT</t>
  </si>
  <si>
    <t>NWA-ODA St. Paul, MN</t>
  </si>
  <si>
    <t>Savannah, GA</t>
  </si>
  <si>
    <t>Rockford, IL</t>
  </si>
  <si>
    <t>Wichita, KS</t>
  </si>
  <si>
    <t>Louisville, KY</t>
  </si>
  <si>
    <t>Lafayette, LA</t>
  </si>
  <si>
    <t>Hyannis, MA</t>
  </si>
  <si>
    <t>Lincoln, NE</t>
  </si>
  <si>
    <t>Tulsa, OK</t>
  </si>
  <si>
    <t>Oklahoma City, OK</t>
  </si>
  <si>
    <t>Williamsport, PA</t>
  </si>
  <si>
    <t>Maryville, TN</t>
  </si>
  <si>
    <t>Fort Worth, TX</t>
  </si>
  <si>
    <t>Greenville and Waco, TX</t>
  </si>
  <si>
    <t>Houston, TX</t>
  </si>
  <si>
    <t>San Antonio, TX</t>
  </si>
  <si>
    <t>Seattle, WA</t>
  </si>
  <si>
    <t>TORRANCE, CA</t>
  </si>
  <si>
    <t>Windsor Locks, CT</t>
  </si>
  <si>
    <t>New Castle, DE</t>
  </si>
  <si>
    <t>Indianapolis, IN</t>
  </si>
  <si>
    <t>Walled Lake, MI</t>
  </si>
  <si>
    <t>Duluth, MN</t>
  </si>
  <si>
    <t>Cincinnati, OH</t>
  </si>
  <si>
    <t>Piqua, OH</t>
  </si>
  <si>
    <t>Everett, WA</t>
  </si>
  <si>
    <t>Fullerton, CA</t>
  </si>
  <si>
    <t>Torrance, CA</t>
  </si>
  <si>
    <t>Los Angeles, CA</t>
  </si>
  <si>
    <t>Valencia, CA</t>
  </si>
  <si>
    <t>Simi Valley, CA</t>
  </si>
  <si>
    <t>Chatsworth, CA</t>
  </si>
  <si>
    <t>Irvine, CA</t>
  </si>
  <si>
    <t>Tustin, CA</t>
  </si>
  <si>
    <t>Chula Vista, CA</t>
  </si>
  <si>
    <t>Huntington Beach, CA</t>
  </si>
  <si>
    <t>Camarillo, CA</t>
  </si>
  <si>
    <t>Englewood, CO</t>
  </si>
  <si>
    <t>Georgetown, DE</t>
  </si>
  <si>
    <t>Hollywood, FL</t>
  </si>
  <si>
    <t>Cedar Rapids, IA</t>
  </si>
  <si>
    <t>Olathe, KS</t>
  </si>
  <si>
    <t>Grand Rapids, MI</t>
  </si>
  <si>
    <t>Greensboro, NC</t>
  </si>
  <si>
    <t>Troy, OH</t>
  </si>
  <si>
    <t>Springville, UT</t>
  </si>
  <si>
    <t>Bothell, WA</t>
  </si>
  <si>
    <t>Fenwick, WV</t>
  </si>
  <si>
    <t>Phoneix, AZ</t>
  </si>
  <si>
    <t>ColoradoSprings, CO</t>
  </si>
  <si>
    <t>Grand Junction, CO</t>
  </si>
  <si>
    <t>Wilmington, DE</t>
  </si>
  <si>
    <t>New Castle , DE</t>
  </si>
  <si>
    <t>Aurora, IL</t>
  </si>
  <si>
    <t>Springfield, IL</t>
  </si>
  <si>
    <t>Columbia, MO</t>
  </si>
  <si>
    <t>Londonderry, NH</t>
  </si>
  <si>
    <t>Grand Prairie, TX</t>
  </si>
  <si>
    <t>Georgetown, TX for SW58</t>
  </si>
  <si>
    <t>Mineral Wells, TX</t>
  </si>
  <si>
    <t>Vero Beach, FL</t>
  </si>
  <si>
    <t>United Rotorcraft</t>
  </si>
  <si>
    <t>Collins Aerospace</t>
  </si>
  <si>
    <t>Honeywell Aerospace</t>
  </si>
  <si>
    <t>Delta Airlines</t>
  </si>
  <si>
    <t>Haeco Americas Airframe Services</t>
  </si>
  <si>
    <t>Honeywell International</t>
  </si>
  <si>
    <t>Jamco America, Inc.</t>
  </si>
  <si>
    <t>Northwest Aerospace Technologies</t>
  </si>
  <si>
    <t>ALOFT AeroArchitects</t>
  </si>
  <si>
    <t>SMR Technologies, Inc.</t>
  </si>
  <si>
    <t>Thales Avionics</t>
  </si>
  <si>
    <t>VT DRB Aviation Consultants</t>
  </si>
  <si>
    <t>ACSS - L3Harris</t>
  </si>
  <si>
    <t>Aerospace Design &amp; Compliance</t>
  </si>
  <si>
    <t>https://aerodcllc.com/</t>
  </si>
  <si>
    <t>https://hartzellprop.com/</t>
  </si>
  <si>
    <t>https://genesys-aerosystems.com/</t>
  </si>
  <si>
    <t>http://www.acss.com/</t>
  </si>
  <si>
    <t>https://www.3s-engineering.com/</t>
  </si>
  <si>
    <t>AeroMech, Inc.</t>
  </si>
  <si>
    <t>http://www.aeromechinc.com/</t>
  </si>
  <si>
    <t>http://www.bellflight.com/</t>
  </si>
  <si>
    <t>https://www.aeronautix.com/</t>
  </si>
  <si>
    <t>https://www.gdctechnics.com/</t>
  </si>
  <si>
    <t>http://www.unitedrotorcraft.com/</t>
  </si>
  <si>
    <t>Airbus Helicopters, Inc.</t>
  </si>
  <si>
    <t>https://www.airbus.com/us/en/helicopters.html</t>
  </si>
  <si>
    <t>104 Golden Oaks Drive</t>
  </si>
  <si>
    <t>Aircraft Systems &amp; Manufacturing, Inc.</t>
  </si>
  <si>
    <t>http://asminc.net/</t>
  </si>
  <si>
    <t>http://certworks.com/</t>
  </si>
  <si>
    <t>http://beaerospace.com/</t>
  </si>
  <si>
    <t>Bell</t>
  </si>
  <si>
    <t>Cert Works, LLC</t>
  </si>
  <si>
    <t>Dassault Falcon Jet Corporation</t>
  </si>
  <si>
    <t>https://www.dassaultfalcon.com/en/Pages/Home.aspx</t>
  </si>
  <si>
    <t>Duncan Aviation</t>
  </si>
  <si>
    <t>http://www.envoyaerospace.com/</t>
  </si>
  <si>
    <t>Colorado Springs, CO 80920</t>
  </si>
  <si>
    <t>FAA</t>
  </si>
  <si>
    <t>http://www.haeco.com/</t>
  </si>
  <si>
    <t>Hartzell Propeller Inc</t>
  </si>
  <si>
    <t>http://www.jamco-america.com/</t>
  </si>
  <si>
    <t>http://www.aloftaeroarchitects.com/</t>
  </si>
  <si>
    <t>Pro Star Aviation</t>
  </si>
  <si>
    <t>https://www.prostaraviation.com/</t>
  </si>
  <si>
    <t>Genesys Aerosystems (S-Tec Corporation)</t>
  </si>
  <si>
    <t>https://www.safran-cabin.com/</t>
  </si>
  <si>
    <t>http://www.smrtech.com/</t>
  </si>
  <si>
    <t>http://www.standardaero.com/</t>
  </si>
  <si>
    <t>StandardAero</t>
  </si>
  <si>
    <t>West Star Aviation</t>
  </si>
  <si>
    <t>http://www.weststaraviation.com/locations/grand-junction/</t>
  </si>
  <si>
    <t>Skurka Aerospace Inc</t>
  </si>
  <si>
    <t>https://www.skurka-aero.com/</t>
  </si>
  <si>
    <t>http://ontic.com/</t>
  </si>
  <si>
    <t>L3Harris</t>
  </si>
  <si>
    <t>Hamiton Sundstrand</t>
  </si>
  <si>
    <t>Goodrich (landing gear)</t>
  </si>
  <si>
    <t>Howmet Faastening Systems</t>
  </si>
  <si>
    <t>Arconic</t>
  </si>
  <si>
    <t>https://www.howmet.com/global/en/products/browse.asp?bus_id=1&amp;cg_id=88</t>
  </si>
  <si>
    <t>AmSafe, Inc</t>
  </si>
  <si>
    <t>Adams Rite Aerospace Inc</t>
  </si>
  <si>
    <t>https://www.araero.com/</t>
  </si>
  <si>
    <t>https://www.amsafe.com/</t>
  </si>
  <si>
    <t>https://www.meggitt.com/</t>
  </si>
  <si>
    <t>Robinson Helicopter, Co</t>
  </si>
  <si>
    <t>Goodrich  Aircraft Interior</t>
  </si>
  <si>
    <t>Company name</t>
  </si>
  <si>
    <t>Website</t>
  </si>
  <si>
    <t>Learjet, Inc.</t>
  </si>
  <si>
    <t>https://hrd-aerosystems.com/</t>
  </si>
  <si>
    <t>HRD Aerosystems</t>
  </si>
  <si>
    <t>ITT Aerospace Controls</t>
  </si>
  <si>
    <t>https://www.itt.com/home</t>
  </si>
  <si>
    <t>ITT is a leader in designing, developing and manufacturing mission-critical lightweight and reliable solutions that aerospace engineers demand and passengers and flight crews deserve.</t>
  </si>
  <si>
    <t>Cannon connectors</t>
  </si>
  <si>
    <t>Oxygen masks, rafts</t>
  </si>
  <si>
    <t>IFE</t>
  </si>
  <si>
    <t>We’ll work with you to make every piece of your In-Flight Entertainment and Communications (IFEC) system deliver maximum customer satisfaction.</t>
  </si>
  <si>
    <t>https://www.panasonic.aero/</t>
  </si>
  <si>
    <t>Parker-Hannifin Control Systems</t>
  </si>
  <si>
    <t>Largest independently owned Safety Equipment Repair Station in the world</t>
  </si>
  <si>
    <t>https://www.parker.com/portal/site/PARKER/menuitem.b90576e27a4d71ae1bfcc510237ad1ca/?vgnextoid=c38888b5bd16e010VgnVCM1000000308a8c0RCRD&amp;vgnextfmt=EN</t>
  </si>
  <si>
    <t>Hoses, piping, tubing, pumps and o-ring</t>
  </si>
  <si>
    <t>ACI Jet</t>
  </si>
  <si>
    <t>4751 Aviadores Way</t>
  </si>
  <si>
    <t>San Luis Obispo, CA  93401</t>
  </si>
  <si>
    <t>805-548-1350</t>
  </si>
  <si>
    <t>mro.acijet.com</t>
  </si>
  <si>
    <t>ACI Jet’s Aircraft Maintenance, Repair &amp; Overhaul (MRO) service brings together the needs of aircraft owners and fleet operators with their desire for simplicity and service. A 30-minute flight from LA and the Bay Area, ACI Jet has solidified its position as the West Coast’s best choice for scheduled and AOG maintenance, inspections, avionics sales, installations and repair, and more.</t>
  </si>
  <si>
    <t>Aero Dynamix Inc.</t>
  </si>
  <si>
    <t>3227 W. Euless Blvd.</t>
  </si>
  <si>
    <t>Euless, TX  76040</t>
  </si>
  <si>
    <t>817-571-0729</t>
  </si>
  <si>
    <t>www.aerodynamix.com</t>
  </si>
  <si>
    <t>Aero Dynamix is an industry leader and principle innovator with 25-plus years of experience on integrated night vision goggle compatible solutions. ADI specializes in fully integrated NVIS lighting systems designed to meet and exceed NVG compatibility requirements, while optimizing nighttime and daylight readability performance.</t>
  </si>
  <si>
    <t>Aero Express Inc.</t>
  </si>
  <si>
    <t>PO Box 1212</t>
  </si>
  <si>
    <t>Lee's Summit, MO  64063</t>
  </si>
  <si>
    <t>816-246-4500</t>
  </si>
  <si>
    <t>www.aeroexpress.com</t>
  </si>
  <si>
    <t>Aero Express buys, sells, trades and rents instrument and avionics test equipment for the ramp and bench. Aero Express deals in both new and used equipment.</t>
  </si>
  <si>
    <t>AeroLEDs</t>
  </si>
  <si>
    <t>8475 W. Elisa St.</t>
  </si>
  <si>
    <t>Boise, ID  83709</t>
  </si>
  <si>
    <t>208-850-3294</t>
  </si>
  <si>
    <t>www.AeroLEDs.com</t>
  </si>
  <si>
    <t>AeroLEDs state-of-the-art LED landing, taxi, and navigational lighting products are designed to replace aircraft legacy lighting systems. They consume less power, produce substantially more light output and last significantly longer, rated for 30,000-plus hours MTBF. AeroLEDs serves every spectrum of the worldwide aviation market for safer and more reliable flying.</t>
  </si>
  <si>
    <t>Aero-Mach Labs Inc.</t>
  </si>
  <si>
    <t>7707 E. Funston</t>
  </si>
  <si>
    <t>Wichita, KS  67207</t>
  </si>
  <si>
    <t>316-682-7707</t>
  </si>
  <si>
    <t>www.aeromach.com</t>
  </si>
  <si>
    <t>Aero-Mach is an FAA/EASA-certified repair facility for instrument classes I-IV and for fuel accessories. For quick turns and reliable service, all indicators point to Aero-Mach.</t>
  </si>
  <si>
    <t>Air Dallas Instruments</t>
  </si>
  <si>
    <t>811 Office Park Circle</t>
  </si>
  <si>
    <t>Lewisville, TX  75057</t>
  </si>
  <si>
    <t>972-221-7414</t>
  </si>
  <si>
    <t>www.airdallas.com</t>
  </si>
  <si>
    <t>Air Dallas offers a full array of solutions for aviation instrumentation and avionics. The company is FAA 145, EASA, AS9110C and ISO 9001:2015 certified. It offers testing, repairs, overhauls, exchanges, outright sales and installs. The company has two locations: the repair shop is in Lewisville, Texas, and the install facility is at GYI, which supports installs on Part 23, 25 and 27, business jets, general aviation and rotorcraft.</t>
  </si>
  <si>
    <t>Aircraft Electronics Association (AEA)</t>
  </si>
  <si>
    <t>3570 NE Ralph Powell Road</t>
  </si>
  <si>
    <t>Lee's Summit, MO  64064</t>
  </si>
  <si>
    <t>816-347-8400</t>
  </si>
  <si>
    <t>www.aea.net</t>
  </si>
  <si>
    <t>Founded in 1957, the Aircraft Electronics Association represents nearly 1,300 member companies in more than 40 countries, including government-certified international repair stations specializing in maintenance, repair and installation of avionics and electronic systems in general aviation aircraft. The AEA membership also includes manufacturers of avionics equipment, instrument repair facilities, instrument manufacturers, airframe manufacturers, test equipment manufacturers, major distributors, engineers and educational institutions.</t>
  </si>
  <si>
    <t>Aircraft Lighting International</t>
  </si>
  <si>
    <t>195 Engineers Road</t>
  </si>
  <si>
    <t>Hauppauge, NY  11788</t>
  </si>
  <si>
    <t>631-474-2254</t>
  </si>
  <si>
    <t>www.aircraftlighting.com</t>
  </si>
  <si>
    <t>Founded by Nicholas Michelinakis in 1998, A.L.I.’s mission is to provide state-of-the-art, safety-certified aerospace lighting systems. A.L.I. specializes in retrofit LED upgrades for existing lighting systems and innovative LED lighting options, such as RGBW LEDs, custom curves, and NVIS compliant bulbs. The engineering team has a collective 50-plus years of aviation experience, providing the safest lighting systems to brighten your day and night.</t>
  </si>
  <si>
    <t>Aircraft Spruce &amp; Specialty</t>
  </si>
  <si>
    <t>225 Airport Circle</t>
  </si>
  <si>
    <t>Corona, CA  92880</t>
  </si>
  <si>
    <t>951-372-9555</t>
  </si>
  <si>
    <t>www.aircraftspruce.com</t>
  </si>
  <si>
    <t>Aircraft Spruce &amp; Specialty Co. strives to carry everything a pilot could need, including pilot supplies and aircraft parts, always at the lowest prices. Aircraft Spruce supplies components for a wide variety of homebuilt aircraft. For more information, call toll free (1-877-477-7823) or email info@aircraftspruce.com.</t>
  </si>
  <si>
    <t>AIRR Engineering</t>
  </si>
  <si>
    <t>PO Box 702513</t>
  </si>
  <si>
    <t>Dallas, TX  75370</t>
  </si>
  <si>
    <t>972-866-4380</t>
  </si>
  <si>
    <t>www.airrengineering.com</t>
  </si>
  <si>
    <t>AIRR Engineering manufactures a new generation of innovative RVSM testing equipment, SmartProbe pitot-static adapters, cam-operated pitot-static adapters, air data isolation manifolds, fast setup, hassle-free ribbon hose systems and the “Pitot Saver,” the world’s only pitot heat warning alarm. Its calibration and repair facility in North Texas services all types of aviation test equipment.</t>
  </si>
  <si>
    <t>Airtext</t>
  </si>
  <si>
    <t>1765 Grassland Parkway</t>
  </si>
  <si>
    <t>Alpharetta, GA  30004</t>
  </si>
  <si>
    <t>678-208-3087</t>
  </si>
  <si>
    <t>www.goairtext.com</t>
  </si>
  <si>
    <t>Airtext is a low-cost, Iridium-based, email, talk-and-text message product that works anywhere in the world at any altitude. Up to 16 passengers can simultaneously use Airtext. Peripheral products allow message annunciation in the cabin and cockpit. Cabin and wireless moving maps with destination WX, 429 information and message notifications are transmitted wirelessly to Bluetooth devices.</t>
  </si>
  <si>
    <t>ALTO Aviation</t>
  </si>
  <si>
    <t>86 Leominster Road</t>
  </si>
  <si>
    <t>PO Box 399</t>
  </si>
  <si>
    <t>Sterling, MA  01564</t>
  </si>
  <si>
    <t>978-466-5992/800-814-0123</t>
  </si>
  <si>
    <t>www.altoaviation.com</t>
  </si>
  <si>
    <t>ALTO Aviation is a premier supplier of high-end cabin audio, in-flight entertainment, passenger controls, and cabin management systems for all aircraft in business aviation, offered as standard equipment by most major OEMs, and a leader in aftermarket installations. ALTO offers a full line of loudspeakers, amplifiers, subwoofers, digital surround sound, passenger controls and PA. All systems are DO-160 tested and hold TSO certification.</t>
  </si>
  <si>
    <t>Appareo</t>
  </si>
  <si>
    <t>1810 NDSU Research Cr. North</t>
  </si>
  <si>
    <t>Fargo, ND  58102</t>
  </si>
  <si>
    <t>701-356-2200</t>
  </si>
  <si>
    <t>appareo.com</t>
  </si>
  <si>
    <t>AS9100:D and ISO 9001:2015 certified, Appareo's trusted line of Stratus products for GA includes 1090 ES transponders (with or without WAAS GPS), portable ADS-B receivers, an electronic flight bag app, and TSO'd USB charging ports. The company also develops innovative flight data monitoring solutions and aircraft communication units that enable telematics control.</t>
  </si>
  <si>
    <t>Applied Avionics Inc.</t>
  </si>
  <si>
    <t>3201 Sandy Lane</t>
  </si>
  <si>
    <t>Fort Worth, TX  76112</t>
  </si>
  <si>
    <t>817-451-1141</t>
  </si>
  <si>
    <t>www.appliedavionics.com</t>
  </si>
  <si>
    <t>Applied Avionics is the manufacturer of the VIVISUN Advanced Lighted Pushbutton Switches and Indicators and NEXSYS Avionics Interface Solutions. Using NEXSYS Component Technology, electrical system designers can create custom avionics solutions directly inside of VIVISUN switches and NEXSYS Modules. This powerful and flexible platform provides significant SWaP advantages, a simpler certification process and a reduced bill of materials.</t>
  </si>
  <si>
    <t>Aspen Avionics Inc.</t>
  </si>
  <si>
    <t>5001 Indian School Road NE</t>
  </si>
  <si>
    <t>Albuquerque, NM  87110</t>
  </si>
  <si>
    <t>505-856-5034</t>
  </si>
  <si>
    <t>www.aspenavionics.com</t>
  </si>
  <si>
    <t>Aspen Avionics brings advanced digital technology to the aerospace community by providing cost-effective and reliable glass cockpit solutions to general aviation, and offers its patented Connected technology to all commercial aerospace segments. Aspen’s NexNav GPS solutions for the aerospace industry have a proven track record in civil and military, manned and unmanned applications.</t>
  </si>
  <si>
    <t>Astro Tool Corp.</t>
  </si>
  <si>
    <t>21615 SW T-V Highway</t>
  </si>
  <si>
    <t>Beaverton, OR  97003</t>
  </si>
  <si>
    <t>503-642-9853</t>
  </si>
  <si>
    <t>www.astrotool.com</t>
  </si>
  <si>
    <t>Astro Tool Corp. is a leading manufacturer of connector and wire harness repair and assembly tooling, including crimping tools, insertion/removal tools and aircraft connector service kits.</t>
  </si>
  <si>
    <t>Astronautics Corporation of America</t>
  </si>
  <si>
    <t>135 W. Forest Hill Ave.</t>
  </si>
  <si>
    <t>Oak Creek, WI  53154-0121</t>
  </si>
  <si>
    <t>414-449-4000</t>
  </si>
  <si>
    <t>www.astronautics.com</t>
  </si>
  <si>
    <t>Astronautics is a leading designer and manufacturer of secure and reliable avionics systems for retrofit and OEM applications. The company’s innovative products include certified primary flight, multifunction, and engine displays, cockpit and cabin connectivity solutions, EFBs, and servers for fixed- and rotary-wing aircraft. Services include cockpit integration and custom software tailored to meet the mission.</t>
  </si>
  <si>
    <t>Astronics Max-Viz</t>
  </si>
  <si>
    <t>11241 SE Hwy 212</t>
  </si>
  <si>
    <t>Clackamas, OR  97015</t>
  </si>
  <si>
    <t>503-968-3036</t>
  </si>
  <si>
    <t>www.astronics.com</t>
  </si>
  <si>
    <t>ATEQ &amp; Cobra Systems</t>
  </si>
  <si>
    <t>3216 S. Nordic Road</t>
  </si>
  <si>
    <t>Arlington Heights, IL  60005</t>
  </si>
  <si>
    <t>847-640-6242</t>
  </si>
  <si>
    <t>www.ateq-aviation.com</t>
  </si>
  <si>
    <t>Avidyne Corp.</t>
  </si>
  <si>
    <t>710 North Drive</t>
  </si>
  <si>
    <t>Melbourne, FL  32934</t>
  </si>
  <si>
    <t>321-751-8520</t>
  </si>
  <si>
    <t>www.avidyne.com</t>
  </si>
  <si>
    <t>Avidyne Corp. provides innovative, easy-to-use avionics that improve safety and utility. Avidyne offers a full line of avionics systems, including ATLAS and HELIOS FMS systems, plus IFD550, IFD540 and IFD440 FMS/GPS/nav/comms with synthetic vision, AMX240 audio panel, and ADS-B-capable AXP340 and AXP322 transponders, SkyTrax100 ADS-B receiver, and SkyTrax600 traffic advisory systems with ADS-B In.</t>
  </si>
  <si>
    <t>Avionica LLC</t>
  </si>
  <si>
    <t>9941 W. Jessamine St.</t>
  </si>
  <si>
    <t>Miami, FL  33157</t>
  </si>
  <si>
    <t>786-544-1100</t>
  </si>
  <si>
    <t>www.avionica.com</t>
  </si>
  <si>
    <t>Headquartered in Miami for 30 years, Avionica is the world’s leading aircraft data collection and data transmission manufacturer, designing and producing innovative, safety-qualified, state-of-the-art solutions that are revolutionizing air transportation. For more information, please visit www.avionica.com or connect on Twitter and LinkedIn.</t>
  </si>
  <si>
    <t>Avionics Specialist, Inc.</t>
  </si>
  <si>
    <t>3833 Premier Ave.</t>
  </si>
  <si>
    <t>Memphis, TN  38118-6070</t>
  </si>
  <si>
    <t>901-362-9700</t>
  </si>
  <si>
    <t>www.avionics-specialist.com</t>
  </si>
  <si>
    <t>Avionics Specialist, Inc. provides services repairing and overhauling avionics and manufacturing new test equipment. The company specializes in sales and exchanges of test equipment, parts and used avionics.</t>
  </si>
  <si>
    <t>AvionTEq</t>
  </si>
  <si>
    <t>7240 Hayvenhurst Place</t>
  </si>
  <si>
    <t>Van Nuys, CA  91406</t>
  </si>
  <si>
    <t>310-649-0400/888-649-0080</t>
  </si>
  <si>
    <t>www.avionteq.com</t>
  </si>
  <si>
    <t>AvionTEq is a leading provider of aviation test equipment/tooling and support services to maintenance facilities, operators and manufacturers around the world. It offers a wide range of new and refurbished bench and ramp test equipment for sale, lease or rental. AvionTEq also helps clients with calibration, maintenance and management of its test equipment. AvionTEq also buys and accepts trade-in of your excess test equipment.</t>
  </si>
  <si>
    <t>Avotek</t>
  </si>
  <si>
    <t>PO Box 219</t>
  </si>
  <si>
    <t>Weyers Cave, VA  24486</t>
  </si>
  <si>
    <t>540-234-9090</t>
  </si>
  <si>
    <t>www.avotek.com</t>
  </si>
  <si>
    <t>Avotek has been providing training materials for aviation maintenance schools for over 50 years, bringing excellence and current information through textbooks and now online courses for NCATT AET certifications, along with custom-manufactured training systems for today’s AMT students and industry professionals.</t>
  </si>
  <si>
    <t>Barfield Inc.</t>
  </si>
  <si>
    <t>4101 NW 29th St.</t>
  </si>
  <si>
    <t>Miami, FL  33142</t>
  </si>
  <si>
    <t>305-894-5400</t>
  </si>
  <si>
    <t>www.barfieldinc.com</t>
  </si>
  <si>
    <t>Barfield is a subsidiary of AFI KLM E&amp;M and a recognized worldwide market leader in ground support test equipment. Thanks to its strong expertise and highly qualified engineers and technicians, Barfield provides high-quality and low-cost test equipment, including industry-leading RVSM air-data test sets, digital fuel quantity testing and cable tensiometers.</t>
  </si>
  <si>
    <t>Becker Avionics</t>
  </si>
  <si>
    <t>10376 USA Today Way</t>
  </si>
  <si>
    <t>Miramar, FL  33025</t>
  </si>
  <si>
    <t>954-450-3137</t>
  </si>
  <si>
    <t>www.beckerusa.com</t>
  </si>
  <si>
    <t>Becker Avionics develops, manufactures and distributes the latest communications, navigation, surveillance and search &amp; rescue equipment for airborne and ground applications. Becker Avionics provides avionic products worldwide to military, airborne law enforcement, general and corporate aviation, commercial carrier and ATC organizations.</t>
  </si>
  <si>
    <t>BendixKing</t>
  </si>
  <si>
    <t>9201-B San Mateo Blvd. NE</t>
  </si>
  <si>
    <t>Albuquerque, NM  87113</t>
  </si>
  <si>
    <t>855-250-7027</t>
  </si>
  <si>
    <t>www.bendixking.com</t>
  </si>
  <si>
    <t>Stop by and let us show you how BendixKing’s focus is on continued growth and innovation of its products, including the award-winning, 4K resolution, AeroVue Touch display. Partnerships with industry leaders bring the best products of the industry together and offer more options for customers and dealers. See how BendixKing’s AeroFlight/KI 300, AeroCruze autopilots and low-cost connectivity solutions are advancing the future.</t>
  </si>
  <si>
    <t>Blue Avionics Inc.</t>
  </si>
  <si>
    <t>542 Black Horse Road</t>
  </si>
  <si>
    <t>Chester Springs, PA  19425</t>
  </si>
  <si>
    <t>610-458-3763</t>
  </si>
  <si>
    <t>www.blueavionics.com</t>
  </si>
  <si>
    <t>Blue Avionics provides Adaptable Avionics products to Part 25, 27, 29 and turbine-based Part 23 aircraft. Its products can perform hundreds of functions on your aircraft with only configuration changes. This means you can have new functions on your aircraft within weeks with certified product. Come by to see if Blue Avionics has a solution for your aircraft. For more information, visit BlueAvionics.com.</t>
  </si>
  <si>
    <t>Bongiovi Aviation</t>
  </si>
  <si>
    <t>649 SW Whitmore Drive</t>
  </si>
  <si>
    <t>Suite 125</t>
  </si>
  <si>
    <t>Port St. Lucie, MI  34984</t>
  </si>
  <si>
    <t>616-283-7494</t>
  </si>
  <si>
    <t>www.bongioviacoustics.com/aviation</t>
  </si>
  <si>
    <t>Bongiovi Aviation offers the next-generation, speaker-less immersive audio for the cabin. Our patented digital processing and hardware solution delivers recording studio quality, immersive sound even in high-noise environments. Cabin solutions include stereo, 5.1 surround, and headphone modules. Bongiovi DO-160G and TSO-C139a certified hardware meets the needs of OEM and aftermarket applications.</t>
  </si>
  <si>
    <t>Buller Enterprises Inc.</t>
  </si>
  <si>
    <t>841 San Angelo Drive</t>
  </si>
  <si>
    <t>Bismarck, ND  58504</t>
  </si>
  <si>
    <t>701-255-7640</t>
  </si>
  <si>
    <t>www.bullerent.com</t>
  </si>
  <si>
    <t>Buller Enterprises Inc. is a North Dakota corporation that manufactures automated cutting and test tools.</t>
  </si>
  <si>
    <t>Cabin Management Solutions LLC</t>
  </si>
  <si>
    <t>2971 Hawthorne Drive</t>
  </si>
  <si>
    <t>Suite 302</t>
  </si>
  <si>
    <t>Conroe, TX  77301</t>
  </si>
  <si>
    <t>936-512-1700</t>
  </si>
  <si>
    <t>www.cms-aero.com</t>
  </si>
  <si>
    <t>Cabin Management Solutions provides cabin entertainment and control options for retrofit and new-production aircraft.</t>
  </si>
  <si>
    <t>Cal Labs Inc.</t>
  </si>
  <si>
    <t>2525 Santa Anna Ave.</t>
  </si>
  <si>
    <t>Dallas, TX  75228</t>
  </si>
  <si>
    <t>214-321-7205</t>
  </si>
  <si>
    <t>www.callabsinc.com</t>
  </si>
  <si>
    <t>Cal Labs Inc. has served the aviation industry with calibration and repair services since 1975. The company specializes in avionics test sets, air data/pitot-static test sets and mechanical tools.</t>
  </si>
  <si>
    <t>Canyon AeroConnect</t>
  </si>
  <si>
    <t>6400 Wilkinson Drive</t>
  </si>
  <si>
    <t>Prescott, AZ  86301</t>
  </si>
  <si>
    <t>928-925-3489</t>
  </si>
  <si>
    <t>canyonaeroconnect.com</t>
  </si>
  <si>
    <t>Capital Avionics</t>
  </si>
  <si>
    <t>8 Airport Road</t>
  </si>
  <si>
    <t>Apalachicola, FL  32320</t>
  </si>
  <si>
    <t>850-370-1306</t>
  </si>
  <si>
    <t>www.capitalavionics.com</t>
  </si>
  <si>
    <t>Capital Avionics is a vertically integrated company that designs and manufactures test equipment for the aviation industry. Its popular digital compasses are used worldwide, maintaining heading systems in fixed- and rotor-wing aircraft.</t>
  </si>
  <si>
    <t>Carlisle Interconnect Technologies</t>
  </si>
  <si>
    <t>100 Tensolite Drive</t>
  </si>
  <si>
    <t>St. Augustine, FL  32092</t>
  </si>
  <si>
    <t>800-327-9473</t>
  </si>
  <si>
    <t>www.carlisleit.com</t>
  </si>
  <si>
    <t>Carlisle Interconnect Technologies is a world-class interconnect equipment manufacturer and STC services partner, collaborating with customers to seamlessly design, build, test, certify, and deliver high-performance products and solutions that empower greater success. Customer-centric and quality-obsessed, the company is relentlessly driven to solve your most complex challenges – so you can innovate and elevate your business. That’s performance with purpose.</t>
  </si>
  <si>
    <t>Carolina GSE Inc.</t>
  </si>
  <si>
    <t>2408 Charles Blvd.</t>
  </si>
  <si>
    <t>Greenville, NC  27858</t>
  </si>
  <si>
    <t>252-565-0288</t>
  </si>
  <si>
    <t>www.pilotjohn.com</t>
  </si>
  <si>
    <t>Carolina GSE is a global supplier, distributor, repair facility, and service center of aircraft ground support equipment, avionics test equipment, consumables, and aircraft parts. The company offers complete solutions for new hangar startups, MROs, FBOs, military and commercial airlines. The Carolina GSE team is here to keep you flying!</t>
  </si>
  <si>
    <t>Castleberry Instruments &amp; Avionics</t>
  </si>
  <si>
    <t>13405 Immanuel Road</t>
  </si>
  <si>
    <t>Pflugerville, TX  78660</t>
  </si>
  <si>
    <t>512-251-5322</t>
  </si>
  <si>
    <t>www.ciamfg.com</t>
  </si>
  <si>
    <t>Castleberry Instruments &amp; Avionics is an experienced industry leader in gyro manufacture and overhaul specializing in attitude, directional, turn coordination gyros, communication and navigation transceivers, NVIS lighting, and FAR 91.411/413 aircraft certifications. TSO products are available for fixed- and rotary-wing aircraft. It has extensive exchange inventory to reduce customer operational impact.</t>
  </si>
  <si>
    <t>CCX Technologies Inc.</t>
  </si>
  <si>
    <t>1525 Carling Ave.</t>
  </si>
  <si>
    <t>Suite 201</t>
  </si>
  <si>
    <t>Ottawa, ON  K1Z 8R9  Canada</t>
  </si>
  <si>
    <t>613-703-6161</t>
  </si>
  <si>
    <t>www.ccxtechnologies.com</t>
  </si>
  <si>
    <t>CCX Technologies makes the aircraft a safer environment by designing and developing innovative solutions for all aviation markets. Its two primary product lines include the Onboard Cybersecurity solution as well as the T-RX all-in-one avionics testing device. To learn more, visit ccxtechnologies.com.</t>
  </si>
  <si>
    <t>Chicago Jet Group LLC</t>
  </si>
  <si>
    <t>43W522 Route 30</t>
  </si>
  <si>
    <t>Sugar Grove, IL  60554</t>
  </si>
  <si>
    <t>630-466-3600</t>
  </si>
  <si>
    <t>www.chicagojetgroup.com</t>
  </si>
  <si>
    <t>Chicago Jet Group operates an FAA Class 4 Part 145 repair station with EASA approval, focusing on the installation and certification of NextGen avionics technology in Part 25 aircraft, in addition to providing airframe and engine maintenance. Contact Chicago Jet Group online at chicagojetgroup.com; by email at info@chicagojetgroup.com; or by phone at 630-466-3600.</t>
  </si>
  <si>
    <t>CiES Inc.</t>
  </si>
  <si>
    <t>1375 SE Wilson Avenue</t>
  </si>
  <si>
    <t>#150</t>
  </si>
  <si>
    <t>Bend, OR  97702</t>
  </si>
  <si>
    <t>541-408-1095</t>
  </si>
  <si>
    <t>www.ciescorp.com</t>
  </si>
  <si>
    <t>Cobham Aerospace Communications</t>
  </si>
  <si>
    <t>577 Burning Tree Road</t>
  </si>
  <si>
    <t>Fullerton, CA  92833</t>
  </si>
  <si>
    <t>714-870-2420</t>
  </si>
  <si>
    <t>www.cobham.com/antennasystems</t>
  </si>
  <si>
    <t>Cobham Antenna Systems provides a full range of civil and military airborne communications antennas, including space-saving multifunction antennas such as ComDat and multi-frequency SAR antennas, navigation systems, direction finding antennas, and innovative RF interference cancellation systems. CAS is a leader in airborne internet (air-to-ground) and emergency locator transmitter antennas.</t>
  </si>
  <si>
    <t>Four Coliseum Center</t>
  </si>
  <si>
    <t>2730 W Tyvola Road</t>
  </si>
  <si>
    <t>Charlotte, NC  28217</t>
  </si>
  <si>
    <t>704-423-7000</t>
  </si>
  <si>
    <t>www.collinsaerospace.com</t>
  </si>
  <si>
    <t>Collins Aerospace is a leader in technologically advanced, intelligent solutions that help to redefine the aerospace and defense industry. The company dedicates its capabilities, comprehensive portfolio and expertise to solving customers’ toughest challenges and meeting the demands of the global market. Collins Aerospace employs more than 78,000 people in more than 300 locations worldwide.</t>
  </si>
  <si>
    <t>Comm Innovations</t>
  </si>
  <si>
    <t>330 Pony Farm Road #5</t>
  </si>
  <si>
    <t>Oneonta, NY  13820</t>
  </si>
  <si>
    <t>607-432-0845</t>
  </si>
  <si>
    <t>www.comm-innovations.com</t>
  </si>
  <si>
    <t>Connell Aviation Group</t>
  </si>
  <si>
    <t>PO Box 302</t>
  </si>
  <si>
    <t>Cedar Falls, IA  50613</t>
  </si>
  <si>
    <t>641-330-2537</t>
  </si>
  <si>
    <t>www.connellaviationgroup.com</t>
  </si>
  <si>
    <t>Connell Aviation Group is an aviator-owned, dedicated full-service aviation and aerospace communications firm; specializing in avionics marketing and co-op programs.</t>
  </si>
  <si>
    <t>D.L.S. Electronic Systems Inc.</t>
  </si>
  <si>
    <t>1250 Peterson Drive</t>
  </si>
  <si>
    <t>Wheeling, IL  60090</t>
  </si>
  <si>
    <t>847-537-6400</t>
  </si>
  <si>
    <t>www.dlsemc.com</t>
  </si>
  <si>
    <t>D.L.S. Electronic Systems is one of the largest independent accredited testing laboratories for RTCA-DO-160C-G and provides EMC, lightning, safety and environmental testing services for all aircraft applications, including SAE ARP5412/16, FAA AC20-136, EUROCAD/ED-14E requirements, and can provide DER services. D.L.S. provides testing to Mil STD 461 &amp; 810, Boeing and Airbus standards and provides mitigation and consulting services with one of the largest certified iNARTE engineering staff in the industry.</t>
  </si>
  <si>
    <t>DAC International</t>
  </si>
  <si>
    <t>6702 McNell Drive</t>
  </si>
  <si>
    <t>Austin, TX  78729</t>
  </si>
  <si>
    <t>512-331-5323</t>
  </si>
  <si>
    <t>www.dacint.com</t>
  </si>
  <si>
    <t>DAC International Inc., an ALL CLEAR Company, is a worldwide distributor of avionics, test equipment, data converters and aviation supplies. The company has an FAA-approved manufacturing and development facility, holding several STCs, PMAs and TSOs. Products are compliant with DO-160, MIL-STD-810C and MIL-STD461F, containing software that meets the objectives of DO-178B, Levels A through E. For more information on DAC International or its products and service offerings, visit www.dacint.com.</t>
  </si>
  <si>
    <t>Dallas Avionics</t>
  </si>
  <si>
    <t>800-527-2581</t>
  </si>
  <si>
    <t>www.dallasavionics.com</t>
  </si>
  <si>
    <t>Dallas Avionics Inc. was founded in 1973 as a wholesale distributor of aircraft electronics, installation supplies and avionics. Today, Dallas Avionics provides the newest, most-innovative products to law enforcement, Department of Defense, border patrol, military, air medical, search and rescue and special-mission operations that fly both fixed-wing aircraft and rotorcraft. Stop by booth 606 to learn more.</t>
  </si>
  <si>
    <t>Daniels Manufacturing Corp.</t>
  </si>
  <si>
    <t>526 Thorpe Road</t>
  </si>
  <si>
    <t>Orlando, FL  32824</t>
  </si>
  <si>
    <t>407-855-6161</t>
  </si>
  <si>
    <t>www.dmctools.com</t>
  </si>
  <si>
    <t>Daniels Manufacturing Corp. (DMC) is a leading manufacturer of application tooling for the aircraft, aerospace, and high-reliability electronics industries. DMC products include: Mil-Spec crimp tools, backshell and torque tools, installing and removal tools, wire strip and prep tools, Safe-T-Cable, wiring maintenance kits and more. DMC is dedicated to developing and supplying products for both OEM and MRO operations.</t>
  </si>
  <si>
    <t>Dayton-Granger Inc.</t>
  </si>
  <si>
    <t>3299 SW 9th Ave.</t>
  </si>
  <si>
    <t>Fort Lauderdale, FL  33315</t>
  </si>
  <si>
    <t>954-463-3451</t>
  </si>
  <si>
    <t>www.daytongranger.com</t>
  </si>
  <si>
    <t>DAYTON-GRANGER INC., a leader in the design, testing, and manufacture of antennas, electrostatics and lightning protection products, ranks among the most-experienced suppliers of avionics products worldwide. DG has an unmatched reputation for supplying high-quality, competitive products that satisfy military and commercial avionics industry standards.</t>
  </si>
  <si>
    <t>DB Integrations</t>
  </si>
  <si>
    <t>3405 Airport Road</t>
  </si>
  <si>
    <t>Allentown, PA  18109</t>
  </si>
  <si>
    <t>610-443-0201</t>
  </si>
  <si>
    <t>www.dbiaero.com</t>
  </si>
  <si>
    <t>DBI Aero specializes in “start-to-finish” solutions for the aviation SatCom industry. Its team of aerospace experts works closely with OEMs to provide the market with installation kits and engineered solutions that make sense and save time.</t>
  </si>
  <si>
    <t>Custom Lab Setups &amp; Test Equipment</t>
  </si>
  <si>
    <t>Engineering Services</t>
  </si>
  <si>
    <t>Installation Kits</t>
  </si>
  <si>
    <t>DBI ARINC Trays</t>
  </si>
  <si>
    <t>DBI RF &amp; Ethernet Cable</t>
  </si>
  <si>
    <t>3D Machining Capabilities</t>
  </si>
  <si>
    <t>FAA-PMA / AS9100 / ISO9001</t>
  </si>
  <si>
    <t>Digitran - A unit of Electroswitch</t>
  </si>
  <si>
    <t>10410 Trademark St.</t>
  </si>
  <si>
    <t>Rancho Cucamonga, CA  91730</t>
  </si>
  <si>
    <t>909-581-0855</t>
  </si>
  <si>
    <t>www.digitran-switches.com</t>
  </si>
  <si>
    <t>Digitran, an AS9100D company, is an industry leader offering high-quality rotary switches, encoders, and potentiometers for the aerospace and military markets. Its patented Very Low Profile rotary switches revolutionized rotary switches and encoders. Up to 80% smaller and lighter. MIL-DTL-3786 Qualified.</t>
  </si>
  <si>
    <t>DPI Labs Inc.</t>
  </si>
  <si>
    <t>1350 Arrow Highway</t>
  </si>
  <si>
    <t>LaVerne, CA  91750</t>
  </si>
  <si>
    <t>909-392-5777</t>
  </si>
  <si>
    <t>www.dpilabs.com</t>
  </si>
  <si>
    <t>DPI Labs is a leading global provider of cabin management systems, lighting, and entertainment solutions for all types of aircraft. For 40 years, the company has adhered to a standard of professional service and superlative quality that’s unmatched in the industry.</t>
  </si>
  <si>
    <t>Druck, LLC</t>
  </si>
  <si>
    <t>13940 W. Virginia Ave.</t>
  </si>
  <si>
    <t>Savage, MN  55378</t>
  </si>
  <si>
    <t>612-619-5677</t>
  </si>
  <si>
    <t>www.bakerhughesds.com/druck-pressure-measurement</t>
  </si>
  <si>
    <t>Druck is the world’s foremost supplier of air data test sets. The company has over 25 years of dedicated experience in the design and manufacture of advanced pressure measuring instruments and the sensors contained within them. Its technologies play a vital role in ensuring aircraft operate efficiently.</t>
  </si>
  <si>
    <t>PO Box 81887</t>
  </si>
  <si>
    <t>Lincoln, NE  68501</t>
  </si>
  <si>
    <t>402-475-2611</t>
  </si>
  <si>
    <t>www.duncanaviation.aero</t>
  </si>
  <si>
    <t>Duncan Aviation is a full-service maintenance and repair provider. In addition to airframe, engine, interior and paint services, the company provides engineering and certification, avionics upgrades and installations, avionics, instrument and accessory repair and overhaul, avionics AOG services, and parts support. There are 30 Duncan Aviation facilities, and team members are ready to support operators worldwide.</t>
  </si>
  <si>
    <t>EDMO Distributors Inc.</t>
  </si>
  <si>
    <t>12830 E. Mirabeau Parkway</t>
  </si>
  <si>
    <t>Spokane Valley, WA  99216</t>
  </si>
  <si>
    <t>800-235-3300</t>
  </si>
  <si>
    <t>www.edmo.com</t>
  </si>
  <si>
    <t>Celebrating 50 years, EDMO has supported the avionics industry as the largest wholesale distributor of avionics, test equipment, aircraft accessories, installation and pilot supplies. EDMO believes in world-class customer service delivered with the utmost quality. Strong relationships with manufacturers combined with a vast product inventory and commitment to excellence, EDMO has it all. Visit edmo.com.</t>
  </si>
  <si>
    <t>EIT Avionics</t>
  </si>
  <si>
    <t>309 Kellys Ford Plaza SE</t>
  </si>
  <si>
    <t>Leesburg, VA  20175</t>
  </si>
  <si>
    <t>703-344-7410</t>
  </si>
  <si>
    <t>www.eitavionics.com</t>
  </si>
  <si>
    <t>EIT Avionics LLC brings the technology and product development background of EIT LLC to avionics, creating products that provide aviation safety and efficiency through technology. EIT LLC is a technology-based company that has provided full-service electronic manufacturing, engineering and product development services to aerospace, medical, instrumentation, telecommunications and defense related customers for almost 40 years.</t>
  </si>
  <si>
    <t>Electro Enterprises Inc.</t>
  </si>
  <si>
    <t>3601 N I-35 Service Road</t>
  </si>
  <si>
    <t>Oklahoma City, OK  73111</t>
  </si>
  <si>
    <t>405-427-6591</t>
  </si>
  <si>
    <t>www.electroenterprises.com</t>
  </si>
  <si>
    <t>Electro Enterprises is a franchised/authorized stocking distributor of interconnect, electro-mechanical, wire/cable, harness management, and MIL-STD-1553 products. From standard mil-spec products to high-speed interconnect solutions, Electro maintains a massive stocking inventory ready to ship all over the world. For 50 years, Electro has been a global leader in value-added interconnect products and electronic components for the mil-aero, industrial, and commercial markets.</t>
  </si>
  <si>
    <t>Elliott Aviation</t>
  </si>
  <si>
    <t>PO Box 100</t>
  </si>
  <si>
    <t>Moline, IL  61266</t>
  </si>
  <si>
    <t>740-246-4372</t>
  </si>
  <si>
    <t>www.elliottaviation.com</t>
  </si>
  <si>
    <t>As one of the longest-standing companies in the industry, Elliott Aviation offers a complete menu of high-quality products and services including aircraft sales (as Elliott Jets), avionics, aircraft maintenance, accessory repair, and paint and interior. The company has facilities in Moline, Illinois; Des Moines, Iowa; and Minneapolis, Minnesota. It also owns Atlanta-based MRO, The Maintenance Group.</t>
  </si>
  <si>
    <t>Elliott Technologies</t>
  </si>
  <si>
    <t>630-207-7460</t>
  </si>
  <si>
    <t>www.elliotttechnologies.aero</t>
  </si>
  <si>
    <t>Elliott Technologies creates custom solutions based on customer needs. It creates innovative products and is the parent company for Prizm Aircraft Lighting and Smart Vision Shades. The company designs, builds and certifies modern products to fit aircraft needs. For more information, visit elliotttechnologies.aero.</t>
  </si>
  <si>
    <t>Express Calibration Services</t>
  </si>
  <si>
    <t>1803-5 SW Market St.</t>
  </si>
  <si>
    <t>Lee's Summit, MO  64082</t>
  </si>
  <si>
    <t>816-246-9292</t>
  </si>
  <si>
    <t>www.expresscal.com</t>
  </si>
  <si>
    <t>Express Calibration is an ISO 17025/IEC accredited calibration lab. It calibrates/repairs air data, nav/com, fuel qty., TCAS, XPDR/DME, RF, pressure, tensiometers and crimpers. It performs calibrations for general aviation, corporate aviation, FBOs, OEMs, FAA repair stations, U.S. government agencies, as well as regional and air transport airlines.</t>
  </si>
  <si>
    <t>Flight Data Systems</t>
  </si>
  <si>
    <t>100-8080 Tristar Drive</t>
  </si>
  <si>
    <t>Irving, TX  75063</t>
  </si>
  <si>
    <t>941-756-9394</t>
  </si>
  <si>
    <t>www.flightdata.aero</t>
  </si>
  <si>
    <t>Flight Data Systems, founded in 1990 in Melbourne, Australia, seeks to drive operational efficiencies in aviation using their portfolio of data acquisition, data recording, data storage, and data analysis tools. Flight Data Systems aims to become one of the world’s leading providers of end-to-end flight data solutions within aviation segment. For more information, visit flightdata.aero.</t>
  </si>
  <si>
    <t>FreeFlight Systems</t>
  </si>
  <si>
    <t>8080 Tristar</t>
  </si>
  <si>
    <t>Suite 100</t>
  </si>
  <si>
    <t>254-662-0000</t>
  </si>
  <si>
    <t>www.freeflightsystems.com</t>
  </si>
  <si>
    <t>Founded in 2001, Texas-based FreeFlight Systems pioneered the first certified aviation WAAS/GPS receiver and the first rule-compliant UAT ADS-B system. FreeFlight Systems is now a global aerospace leader, specializing in SBAS/GNSS sensors, data link, radar altimeters, flight management systems and other NextGen aerospace avionics. For more information, visit freeflightsystems.com.</t>
  </si>
  <si>
    <t>Garmin USA</t>
  </si>
  <si>
    <t>1200 E. 151st St.</t>
  </si>
  <si>
    <t>Olathe, KS  66062</t>
  </si>
  <si>
    <t>913-397-8200</t>
  </si>
  <si>
    <t>www.garmin.com</t>
  </si>
  <si>
    <t>Garmin’s aviation business segment is a leading provider of solutions to OEM, aftermarket, military and government customers. Garmin’s portfolio includes navigation, communication, flight control, hazard avoidance, a suite of ADS-B solutions and other products and services that are known for innovation, reliability and value.</t>
  </si>
  <si>
    <t>Genesys Aerosystems</t>
  </si>
  <si>
    <t>One S-TEC Way</t>
  </si>
  <si>
    <t>Mineral Wells, TX  76067</t>
  </si>
  <si>
    <t>817-215-7600</t>
  </si>
  <si>
    <t>www.genesys-aerosystems.com</t>
  </si>
  <si>
    <t>Genesys Aerosystems, a Moog, Inc. company, offers a comprehensive portfolio of avionics for fixed- and rotor-wing aircraft. From low-cost analog wing levelers to digital, three-axis systems, Genesys has the best solution for your customers. In rotorcraft, HeliSAS brings a digital, full-authority autopilot and stability technology to single- and twin-engine helicopters, all in a lightweight package.</t>
  </si>
  <si>
    <t>Georgian Aerospace LLC</t>
  </si>
  <si>
    <t>769 Spirit of St. Louis Blvd.</t>
  </si>
  <si>
    <t>Chesterfield, MO  63005</t>
  </si>
  <si>
    <t>636-532-0866</t>
  </si>
  <si>
    <t>www.georgianaerospace.com</t>
  </si>
  <si>
    <t>Georgian Aerospace provides engineering for aircraft repairs, modifications, avionics integration and certification. Manufacturing support provided for sheet metal, machining and composites. Reverse engineering scanning and modeling. FAA-approved data provided by a team of full-time DERs, DARs, aerospace, mechanical and electrical engineers, avionics experts, aircraft specialists and draftsmen. Specialists in FAA Part 23/25/27/29 aircraft.</t>
  </si>
  <si>
    <t>GigaFlight Connectivity Inc.</t>
  </si>
  <si>
    <t>6180 Industrial Court</t>
  </si>
  <si>
    <t>Greendale, WI  53129</t>
  </si>
  <si>
    <t>414-488-6321</t>
  </si>
  <si>
    <t>www.gigaflightinc.com</t>
  </si>
  <si>
    <t>GigaFlight is a form, fit, and function provider for electronic cables, connectors, and assemblies for demanding applications. The company’s technical capabilities include design services, product selection, custom shipsets, and on-site support. GigaFlight aims to make sole-sourcing a thing of the past, and its primary focus is giving customers the options and support they need.</t>
  </si>
  <si>
    <t>Gogo Business Aviation</t>
  </si>
  <si>
    <t>105 Edgeview Drive</t>
  </si>
  <si>
    <t>Suite 300</t>
  </si>
  <si>
    <t>Broomfield, CO  80021</t>
  </si>
  <si>
    <t>303-301-3200</t>
  </si>
  <si>
    <t>business.gogoair.com</t>
  </si>
  <si>
    <t>Gogo is the leading global provider of network and broadband connectivity products and services for business aviation. The company offers a customizable suite of smart cabin systems for highly integrated connectivity, in-flight entertainment and voice solutions. Gogo's products and services are installed on thousands of business aircraft of all sizes and mission types from turboprops to the largest global jets, and are utilized by the largest fractional ownership operators, charter operators, and corporate flight departments. There are more than 1,700 business aircraft currently flying with AVANCE L5 or L3 installed.</t>
  </si>
  <si>
    <t>Guardian Avionics</t>
  </si>
  <si>
    <t>1951 E. Airport Drive</t>
  </si>
  <si>
    <t>Tucson, AZ  85756</t>
  </si>
  <si>
    <t>520-889-1177</t>
  </si>
  <si>
    <t>www.guardianavionics.com</t>
  </si>
  <si>
    <t>Guardian Avionics is a leading manufacturer of carbon monoxide detection systems, iPad/iPhone panel mounts, USB power supplies and iOS connected cockpit systems for general aviation aircraft. The company’s products are installed as standard safety equipment in production aircraft from Cessna, Cirrus, Diamond, Piper, and Gipps, as well as many other GA aircraft as an aftermarket upgrade.</t>
  </si>
  <si>
    <t>Phoenix, AZ  85034</t>
  </si>
  <si>
    <t>800-601-3099</t>
  </si>
  <si>
    <t>aerospace.honeywell.com</t>
  </si>
  <si>
    <t>Honeywell products and solutions solve the toughest challenges in aerospace and are built on its 100-year-plus heritage in aviation, defense and space. The company has a strong commitment to integration and innovation from nose-to-tail and plane-to-ground. With an expertise in high-stakes technology and leadership in the industry, the future is what we make it.</t>
  </si>
  <si>
    <t>Innovative Advantage</t>
  </si>
  <si>
    <t>15337 NE 90th St.</t>
  </si>
  <si>
    <t>Redmond, WA  98052</t>
  </si>
  <si>
    <t>425-765-8946</t>
  </si>
  <si>
    <t>www.in-advantage.com</t>
  </si>
  <si>
    <t>Innovative Advantage manufactures high-definition audio/video distribution systems for aircraft. AVDS provides the 4K video, audio and Ethernet over fiber optics in a distributed network. Less cabling, light weight, modular, scalable and robust. The AVDS backbone is easy to integrate with any cabin management system. Installed on over 1,400 aircraft.</t>
  </si>
  <si>
    <t>Ionic Air Care</t>
  </si>
  <si>
    <t>80 Newnan Station Dr #E</t>
  </si>
  <si>
    <t>Newnan, GA  30265</t>
  </si>
  <si>
    <t>470-466-3160</t>
  </si>
  <si>
    <t>www.ionicaircare.com</t>
  </si>
  <si>
    <t>Ionic Air Care was founded in 2020 to bring the only clean sheet design, dual-polar ionization system to the aviation industry. Its i7000A aircraft series is built using only Mil-Spec and avionics components. The company has design and utility patents pending for design and its forthcoming smart data card upgrade. Its economy of scale discount structure makes the i7000A system affordable for any size of aircraft.</t>
  </si>
  <si>
    <t>JETTECH</t>
  </si>
  <si>
    <t>10122 Airport Court</t>
  </si>
  <si>
    <t>303-635-0055</t>
  </si>
  <si>
    <t>www.jettechllc.net</t>
  </si>
  <si>
    <t>JETTECH is a provider of affordable aircraft systems solutions with an FAA CRS. The company specializes in Cessna Citations and Citation Jets with STCs for ADS-B and autopilot-coupled LPV. Developers of the Garmin G600/700 TXi and GTN 6XX/7XX STC adaption for Part 23 and Part 25 aircraft. Other STC packages and development available.</t>
  </si>
  <si>
    <t>Jupiter Avionics</t>
  </si>
  <si>
    <t>1959 Kirschner Road</t>
  </si>
  <si>
    <t>Kelowna, BC  V1Y 4N7  Canada</t>
  </si>
  <si>
    <t>778-478-2232</t>
  </si>
  <si>
    <t>www.jupiteravionics.com</t>
  </si>
  <si>
    <t>Jupiter Avionics Corp. is a global leader in the design and manufacture of innovative airborne audio equipment. Product lines include customized panel- and remote-mounted audio controllers for tactical/special missions. Jupiter also offers a wide variety of ICS/radio adapters, wireless intercoms, audio accessories, blanking plates and glove boxes.</t>
  </si>
  <si>
    <t>Kelly Manufacturing Co.</t>
  </si>
  <si>
    <t>555 S. Topeka</t>
  </si>
  <si>
    <t>Wichita, KS  67202</t>
  </si>
  <si>
    <t>316-265-6868</t>
  </si>
  <si>
    <t>www.kellymfg.com</t>
  </si>
  <si>
    <t>Kelly Manufacturing Co. is the manufacturer of the RC Allen line of instruments for the general aviation and helicopter markets. KMC is a certified repair station that specializes in the repair and overhaul of RC Allen instruments and is the primary source for spare parts for the entire line.</t>
  </si>
  <si>
    <t>KGS Electronics</t>
  </si>
  <si>
    <t>418 E. Live Oak Ave.</t>
  </si>
  <si>
    <t>Arcadia, CA  91006</t>
  </si>
  <si>
    <t>626-574-1175</t>
  </si>
  <si>
    <t>www.kgselectronics.com</t>
  </si>
  <si>
    <t>KGS Electronics has been designing and manufacturing military and airborne AC and DC power conversion products for over 60 years. Products include: 400 Hz and 60/50 Hz static inverters, AC frequency power converters, DC-DC converters, AC-DC power supplies, light dimmers, battery chargers, actuators and current limiters. FAA TSO and military standards. QA System: ISO 9001:2015 and AS9100D.</t>
  </si>
  <si>
    <t>L3Harris Technologies</t>
  </si>
  <si>
    <t>1025 W. NASA Blvd.</t>
  </si>
  <si>
    <t>Melbourne, FL  32919</t>
  </si>
  <si>
    <t>800-253-9525</t>
  </si>
  <si>
    <t>www.L3Harris.com/avionics</t>
  </si>
  <si>
    <t>L3Harris commercial aviation provides on-aircraft avionics including TCAS and ADS-B solutions, standbys, antennas and almost 60 years of flight data recorders. Its newest service offering includes flight data monitoring, flight operations quality assurance and FDR Readout technology that provides enhanced data analysis for safety, operational efficiency and evidence-based pilot training.</t>
  </si>
  <si>
    <t>Laselec Inc.</t>
  </si>
  <si>
    <t>2605 N. Forum Drive</t>
  </si>
  <si>
    <t>Grand Prairie, TX  75052</t>
  </si>
  <si>
    <t>817-460-7830</t>
  </si>
  <si>
    <t>www.laselec.com</t>
  </si>
  <si>
    <t>Laselec Inc., a Komax company, is a world leader in wire and cable processing equipment for electrical harness manufacturing. Located in the Dallas/Fort Worth metroplex, Laselec’s North American operation houses a 6,200-square-foot facility with a technical sales office and a team of field service technicians that are renowned for their excellent customer support and on-site service capabilities.</t>
  </si>
  <si>
    <t>Latitude Technologies Corp.</t>
  </si>
  <si>
    <t>3375 Whittier Ave.</t>
  </si>
  <si>
    <t>Suite 101</t>
  </si>
  <si>
    <t>Victoria, BC  V8Z 3R1  Canada</t>
  </si>
  <si>
    <t>250-475-0203</t>
  </si>
  <si>
    <t>www.latitudetech.com</t>
  </si>
  <si>
    <t>Latitude Technologies is an avionics design and manufacturing firm offering solutions for FANS over Iridium, Iridium Certus safety services, aerial firefighting solutions, flight data monitoring, flight following, and voice communication systems. Latitude provides customized Iridium air-time and service options that support flight safety, fleet logistics, operations, and maintenance information with data.</t>
  </si>
  <si>
    <t>Laversab Inc.</t>
  </si>
  <si>
    <t>505 Gillingham Lane</t>
  </si>
  <si>
    <t>Sugar Land, TX  77478</t>
  </si>
  <si>
    <t>281-325-8300</t>
  </si>
  <si>
    <t>www.laversab.com</t>
  </si>
  <si>
    <t>Laversab builds exceptional air data test sets and avionics radio test systems. Its systems are reliable, affordable, innovative and include unparalleled support from a worldwide network of service centers.</t>
  </si>
  <si>
    <t>Learn Avionics</t>
  </si>
  <si>
    <t>52 Dale Pepper Dr</t>
  </si>
  <si>
    <t>Newnan, GA  30263</t>
  </si>
  <si>
    <t>850-207-1137</t>
  </si>
  <si>
    <t>www.learnavionics.com</t>
  </si>
  <si>
    <t>Learn Avionics LLC, located in Newnan Georgia, provides Department of Labor-approved apprenticeships to train the next generation of avionics technicians. In addition, the company offers online and in-person training for current avionics techs, homebuilders and pilots wanting to know more about installing today's modern avionics or those wishing to learn how to install specific avionics equipment.</t>
  </si>
  <si>
    <t>Luma Technologies</t>
  </si>
  <si>
    <t>13226 SE 30th St.</t>
  </si>
  <si>
    <t>B3</t>
  </si>
  <si>
    <t>Bellevue, WA  98005</t>
  </si>
  <si>
    <t>425-643-4000, x305</t>
  </si>
  <si>
    <t>www.lumatech.com</t>
  </si>
  <si>
    <t>Manufacturer of the Lumatech line of certified LED caution warning systems and annunciator panels for various rotary and fixed-wing platforms. Current offerings on display include drop-in replacement panels for King Air, DHC-8, Twin Cessna, BeechJet, 208 Caravan, Bell 206, 412 and others. New products include latest LED Panels and Gear Status modules for Cessna 340, 402, 414, and 421 aircraft. All pricing includes the STC and five-year manufacturer's warranty.</t>
  </si>
  <si>
    <t>Marsh &amp; McLennan Agency LLC Co.</t>
  </si>
  <si>
    <t>7015 College Blvd., Suite 400</t>
  </si>
  <si>
    <t>Overland Park, KS  66211</t>
  </si>
  <si>
    <t>816-260-1083</t>
  </si>
  <si>
    <t>www.marshmma.com</t>
  </si>
  <si>
    <t>Marsh &amp; McLennan Agency places all needed insurance coverages for your avionics business, and it is the AEA-endorsed 401k partner for association members. Plan design, investment monitoring, employee education and more. Providing advice in your best interest as a fiduciary, Duane Moppin will help you find the most optimal retirement plan solutions for your company. To learn more about this valuable member benefit, contact Duane directly at 913-645-9760 or duane.moppin@marshmma.com.</t>
  </si>
  <si>
    <t>Mid Continent Controls Inc.</t>
  </si>
  <si>
    <t>901 N. River</t>
  </si>
  <si>
    <t>Derby, KS  67037</t>
  </si>
  <si>
    <t>316-789-0088</t>
  </si>
  <si>
    <t>www.midcontinentcontrols.com</t>
  </si>
  <si>
    <t>Mid Continent Controls is a well-established leader in cabin management and in-flight entertainment systems for the aviation industry. Whether your company is associated with aircraft manufacturing or you work in refurbishment/completions, Mid Continent Controls can provide innovative solutions with cutting-edge technology to meet your in-flight, audio, video, entertainment, connectivity and cabin power needs.</t>
  </si>
  <si>
    <t>Mid-Continent Instruments and Avionics</t>
  </si>
  <si>
    <t>9400 E. 34th St. North</t>
  </si>
  <si>
    <t>Wichita, KS  67226</t>
  </si>
  <si>
    <t>316-630-0101</t>
  </si>
  <si>
    <t>www.mcico.com</t>
  </si>
  <si>
    <t>www.flySAM.com</t>
  </si>
  <si>
    <t>Mid-Continent Instruments and Avionics is an industry leader in the overhaul, exchange, repair, design and manufacturing of aircraft instruments and avionics for the global aviation industry. The company manufactures more than 25,000 units per year and processes more than 15,000 units in its overhaul, exchange and repair operation.</t>
  </si>
  <si>
    <t>Mid-South Avionics</t>
  </si>
  <si>
    <t>950 Mitchell Field Road SE</t>
  </si>
  <si>
    <t>Bessemer, AL  35022</t>
  </si>
  <si>
    <t>205-349-3502</t>
  </si>
  <si>
    <t>www.midsouthavionics.aero</t>
  </si>
  <si>
    <t>Contact Mid-South Avionics for information about avionics solutions for your aircraft.</t>
  </si>
  <si>
    <t>Millennium International</t>
  </si>
  <si>
    <t>1825-2 SW Market St.</t>
  </si>
  <si>
    <t>816-524-7777</t>
  </si>
  <si>
    <t>www.avionics411.com</t>
  </si>
  <si>
    <t>Millennium International provides a new era of support for aircraft avionics. From NextGen upgrades to legacy system repair options, it offers proven solutions for MROs, OEMs, commercial, military and corporate applications. Its unparalleled commitment to quality and industry-leading turn times make Millennium the preferred choice for all your avionics needs.</t>
  </si>
  <si>
    <t>MyGoFlight</t>
  </si>
  <si>
    <t>301 Kalamath St. Unit 103</t>
  </si>
  <si>
    <t>Denver, CO  80223</t>
  </si>
  <si>
    <t>303-364-7400</t>
  </si>
  <si>
    <t>www.mgfproducts.com</t>
  </si>
  <si>
    <t>MYGOFLIGHT is the leader in iPad pilot gear, advanced display systems and USB power. Its SKYDISPLAY division launched SKYDISPLAY HUD and HUD EVS. These systems make flying safer, especially in weather, at night and to “see” through smoke and fog. Its Infinity Power division expands on its USB accessory charger line to introduce the last USB charger you will ever install. Its products are built with the highest level of advanced engineering, functionality and innovative design.</t>
  </si>
  <si>
    <t>Nav-Aids Ltd.</t>
  </si>
  <si>
    <t>2955 Diab St.</t>
  </si>
  <si>
    <t>Montreal, QC  H4S 1M1  Canada</t>
  </si>
  <si>
    <t>514-332-3077</t>
  </si>
  <si>
    <t>www.navaidsltd.net</t>
  </si>
  <si>
    <t>Nav-Aids has been manufacturing the finest pitot-static test adapters and kits for fixed-wing aircraft and helicopters for more than 55 years. Approved by all major OEMs and preferred by professionals around the world, Nav-Aids is ready to support all your air data testing requirements.</t>
  </si>
  <si>
    <t>NextOp</t>
  </si>
  <si>
    <t>5208 Magazine St.</t>
  </si>
  <si>
    <t>New Orleans, LA  70115</t>
  </si>
  <si>
    <t>504-355-7307</t>
  </si>
  <si>
    <t>www.nextopvets.org</t>
  </si>
  <si>
    <t>NextOp is a 501(c)(3) nonprofit dedicated to serving post-9/11, middle-enlisted service members in their career search. The organization was founded in Houston in 2015 with a mission of bridging the gap between diverse, talented, veteran candidates and companies that value veterans on their team. So far, it has helped place over 2,600 veterans into careers with an average starting salary of approximately $58,000. The team of employment coordinators coach and mentor each candidate one-to-one – from industry and career brainstorming through placement and beyond.</t>
  </si>
  <si>
    <t>One Mile Up Inc.</t>
  </si>
  <si>
    <t>4354 Greenberry Lane</t>
  </si>
  <si>
    <t>Annandale, VA  22003</t>
  </si>
  <si>
    <t>703-642-1177</t>
  </si>
  <si>
    <t>www.panelplanner.com</t>
  </si>
  <si>
    <t>Panel Planner is the solution for designing and fabricating instrument panels for certificated and experimental aircraft; it is made for the repair/refit station, avionics department or manufacturer. Panel Planner requires no CAD experience. Simply drag full-color, photo-realistic instruments on a blank panel template. Panel Planner tracks cost, weight, and peak current, generates an equipment list, hole-cutting templates and color mock-ups.</t>
  </si>
  <si>
    <t>Orban Microwave Inc.</t>
  </si>
  <si>
    <t>11333 Lake Underhill Road</t>
  </si>
  <si>
    <t>Ste 104</t>
  </si>
  <si>
    <t>Orlando, FL  32825</t>
  </si>
  <si>
    <t>321-200-0080</t>
  </si>
  <si>
    <t>www.orbanmicrowave.com</t>
  </si>
  <si>
    <t>Orban Microwave designs, manufactures and supports products that target the SATCOM, GNSS, avionics, ELT, UAV and other markets. Antenna topologies include patch antennas, quadrifilar antennas and arrays. RF and microwave subsystems work includes transponders, low noise and power amplifiers and repeaters in the VHF through Ka-Band range.</t>
  </si>
  <si>
    <t>Pacific Southwest Instruments</t>
  </si>
  <si>
    <t>1721 Railroad St.</t>
  </si>
  <si>
    <t>951-737-0790</t>
  </si>
  <si>
    <t>www.psilabs.com</t>
  </si>
  <si>
    <t>PSI specializes in the service of aircraft instruments and avionics exchange and overhaul. PSI’s capability list consists of more than 55,000 part numbers of panel- and remote-mounted gyros and indicators for fixed-wing, rotor-wing, general aviation, commercial, business and military applications.</t>
  </si>
  <si>
    <t>Peregrine</t>
  </si>
  <si>
    <t>7385 S Peoria St.</t>
  </si>
  <si>
    <t>Unit C4</t>
  </si>
  <si>
    <t>Englewood, CO  80112</t>
  </si>
  <si>
    <t>303-521-3838</t>
  </si>
  <si>
    <t>www.peregrine.aero</t>
  </si>
  <si>
    <t>Peregrine provides advanced systems engineering services and integrated electronic solutions to the general/business aviation industry, specializing in ADS-B, TCAS II, and FANS 1/A+ solutions. Peregrine is here to assist with the development, integration and, ultimately, STC or TC for both Part 23 and 25 and Part 27 and 29 certificates.</t>
  </si>
  <si>
    <t>Pilot Communications USA</t>
  </si>
  <si>
    <t>70 Maxwell</t>
  </si>
  <si>
    <t>Irvine, CA  92618</t>
  </si>
  <si>
    <t>949-748-8880</t>
  </si>
  <si>
    <t>www.pilot-usa.com</t>
  </si>
  <si>
    <t>PilotSafety.org</t>
  </si>
  <si>
    <t>124 County Road 4223</t>
  </si>
  <si>
    <t>Decatur, TX  76234</t>
  </si>
  <si>
    <t>714-493-9747</t>
  </si>
  <si>
    <t>www.pilotsafety.org</t>
  </si>
  <si>
    <t>Preston Pressure LLC</t>
  </si>
  <si>
    <t>228 County Road 1281</t>
  </si>
  <si>
    <t>Bonham, TX  75418</t>
  </si>
  <si>
    <t>903-304-9451</t>
  </si>
  <si>
    <t>www.prestonpressure.com</t>
  </si>
  <si>
    <t>Preston Pressure sells digital pitot-static air data testers worldwide. Its models have become favored equipment of many avionics and maintenance shops, as old mechanical testers are being replaced. Preston Pressure has been in business since 2006 and has sold over 500 units. The testers are priced and designed for the low-end budget market, yet are designed to be user-friendly and durable.</t>
  </si>
  <si>
    <t>PS Engineering Inc.</t>
  </si>
  <si>
    <t>9800 Martel Road</t>
  </si>
  <si>
    <t>Lenoir City, TN  37772</t>
  </si>
  <si>
    <t>865-988-9800</t>
  </si>
  <si>
    <t>www.ps-engineering.com/AEA.shtml</t>
  </si>
  <si>
    <t>PS Engineering is long recognized as the aircraft audio expert. Inventors of automatic intercom VOX (IntelliVox), SoftMute music muting, and radio Swap function, the company has brought MultiTalker® IntelliAudio® to special mission aircraft. In addition to its audio control systems, ProSupport dealer care guarantees the shipment of an exchange unit the same day a service request is received.</t>
  </si>
  <si>
    <t>QAI Aviation</t>
  </si>
  <si>
    <t>Allegheny County Airport, Hanger 62</t>
  </si>
  <si>
    <t>West Mifflin, PA  15122</t>
  </si>
  <si>
    <t>412-469-8400</t>
  </si>
  <si>
    <t>www.qaiaviation.com</t>
  </si>
  <si>
    <t>QAI Aviation's capabilities include avionics installations, upgrades and repairs for a variety of aircraft. The company has experienced and factory-trained personnel that provide customers with quality avionics modifications, upgrades and troubleshooting. Additionally, QAI Aviation has contracted dealership agreements with most major avionics OEMs, which allows the company to offer a wide range of solutions.</t>
  </si>
  <si>
    <t>RAMI (R.A. Miller Industries Inc.)</t>
  </si>
  <si>
    <t>14500 168th Ave.</t>
  </si>
  <si>
    <t>Grand Haven, MI  49417</t>
  </si>
  <si>
    <t>616-842-9450</t>
  </si>
  <si>
    <t>www.rami.com/aviation</t>
  </si>
  <si>
    <t>RAMI is a world-class supplier of advanced antenna systems and accessories to military, aviation, and transportation customers worldwide. RAMI (R.A. Miller Industries) has been engineering and manufacturing antenna systems since 1956. Today, RAMI offers the industry’s most-reliable and highest-performance antenna systems tailored to each customer’s specific requirements.</t>
  </si>
  <si>
    <t>RIM Enterprises</t>
  </si>
  <si>
    <t>1050 Lyons Lane</t>
  </si>
  <si>
    <t>Marion, IA  52302</t>
  </si>
  <si>
    <t>319-368-3670</t>
  </si>
  <si>
    <t>www.riment.com</t>
  </si>
  <si>
    <t>RIM Enterprises is a full-service aircraft parts supplier capable of meeting all its customer’s parts requirements from nose to tail. The company’s primary focus is the support of business and regional aircraft platforms. It maintains an inventory of 90,000 line items at its new warehouse in Marion, Iowa.</t>
  </si>
  <si>
    <t>Robotic Skies</t>
  </si>
  <si>
    <t>100 Sun Ave. NE</t>
  </si>
  <si>
    <t>Suite 650</t>
  </si>
  <si>
    <t>Albuquerque, NM  87109</t>
  </si>
  <si>
    <t>650-201-0736</t>
  </si>
  <si>
    <t>www.roboticskies.com</t>
  </si>
  <si>
    <t>Robotic Skies is a global marketplace that brings together existing FAA Part 145 repair stations into a maintenance provider network to serve the commercial drone industry. Network members get access to new revenue opportunities in this emerging market, factory-approved training, regulatory guidance, and on-demand support from Robotic Skies experts. Inquire about participation today!</t>
  </si>
  <si>
    <t>Rosen Aviation</t>
  </si>
  <si>
    <t>1020 Owen Loop South</t>
  </si>
  <si>
    <t>Eugene, OR  97402</t>
  </si>
  <si>
    <t>541-342-3802</t>
  </si>
  <si>
    <t>www.rosenaviation.com</t>
  </si>
  <si>
    <t>Rosen Aviation specializes in the design, manufacture and support of aviation's highest-quality cabin electronics and in-flight entertainment. Optimizing passenger experiences requires the company to possess state-of-the-art technological capabilities, customized design solutions and world-class operational performance. For the customer, that means experiencing the peace of mind that comes with its comprehensive solutions.</t>
  </si>
  <si>
    <t>Sandia Aerospace</t>
  </si>
  <si>
    <t>3700 Osuna Road NE</t>
  </si>
  <si>
    <t>Suite 711</t>
  </si>
  <si>
    <t>505-341-2930</t>
  </si>
  <si>
    <t>www.sandia.aero</t>
  </si>
  <si>
    <t>Sandia manufactures a wide variety of support avionics equipment, including the STX 165 transponder with built-in encoder; SAI 340 Quattro Standby attitude indicator; SAE5-35 altitude data system; MARC70 interface modules for use with RVSM and TAWS installations; avionics cooling fans; and SAC7-35 air-data computer. The STX360 combination transponder/UAT is slated for delivery in mid-2018.</t>
  </si>
  <si>
    <t>Satcom Direct Inc.</t>
  </si>
  <si>
    <t>1050 Satcom Lane</t>
  </si>
  <si>
    <t>Melbourne, FL  32940</t>
  </si>
  <si>
    <t>321-777-3000</t>
  </si>
  <si>
    <t>www.satcomdirect.com</t>
  </si>
  <si>
    <t>Satcom Direct (SD) provides global connectivity solutions for business and general aviation, military, government, and head-of-state aircraft, as well as land mobile services to areas with connectivity limitations. The company’s communication solutions are complemented by their divisional capabilities including SD Avionics and SD software solutions.</t>
  </si>
  <si>
    <t>Shadin Avionics</t>
  </si>
  <si>
    <t>7555 Market Place Drive</t>
  </si>
  <si>
    <t>Eden Prairie, MN  55344</t>
  </si>
  <si>
    <t>952-927-6500</t>
  </si>
  <si>
    <t>www.shadin.com</t>
  </si>
  <si>
    <t>Shadin Avionics develops and manufactures avionics and data management solutions for both fixed-wing aircraft and rotorcraft with a strategy to simplify aircraft modernization and enable future technologies. The company’s certified and configurable technology combined with its industry expertise provide unparalleled schedule and cost benefits to customers.</t>
  </si>
  <si>
    <t>SKYTRAC Systems</t>
  </si>
  <si>
    <t>210-1631 Dickson Ave.</t>
  </si>
  <si>
    <t>Suite 210</t>
  </si>
  <si>
    <t>Kelowna, BC  V1Y 0B5  Canada</t>
  </si>
  <si>
    <t>250-765-2393</t>
  </si>
  <si>
    <t>www.skytrac.ca</t>
  </si>
  <si>
    <t>SKYTRAC is a global leader in intelligent connectivity and Satcom solutions that elevate business performance, improve safety, and drive revenue. SKYTRAC brings more than 30 years of experience to the aviation marketplace, and is the No. 1 option for global Iridium Certus Satcom solutions.</t>
  </si>
  <si>
    <t>SmartSky Networks LLC</t>
  </si>
  <si>
    <t>430 Davis Drive</t>
  </si>
  <si>
    <t>Suite 350</t>
  </si>
  <si>
    <t>Durham, NC  27560</t>
  </si>
  <si>
    <t>800-660-9982</t>
  </si>
  <si>
    <t>www.smartskynetworks.com</t>
  </si>
  <si>
    <t>SmartSky Networks is transforming in-flight connectivity by building a better air-to-ground network for business and commercial aircraft owners and operators. SmartSky employs patented spectrum reuse, 5G security and advanced beamforming technologies to produce a high-speed low-latency network. This bidirectional data network provides the best in-flight user experience and allows new and enhanced data, apps, services, and hardware.</t>
  </si>
  <si>
    <t>Southeast Aerospace</t>
  </si>
  <si>
    <t>1399 General Aviation Drive</t>
  </si>
  <si>
    <t>Melbourne International Airport</t>
  </si>
  <si>
    <t>Melbourne, FL  32935</t>
  </si>
  <si>
    <t>321-255-9877</t>
  </si>
  <si>
    <t>www.seaerospace.com</t>
  </si>
  <si>
    <t>Southeast Aerospace is a leading aerospace solutions company. SEA has been providing a unique combination of products and services for over 25 years. The company’s component services division provides stock and quick delivery for most major OEMs and extensive in-house repair, while the aircraft modifications division provides A&amp;B kits with in-house electrical and structural manufacturing as well as complete aircraft modifications.</t>
  </si>
  <si>
    <t>Technisonic Industries Ltd.</t>
  </si>
  <si>
    <t>240 Traders Blvd.</t>
  </si>
  <si>
    <t>Mississauga, ON  L4Z 1W7  Canada</t>
  </si>
  <si>
    <t>905-890-2113</t>
  </si>
  <si>
    <t>www.til.ca</t>
  </si>
  <si>
    <t>Technisonic is a manufacturer of a complete line of mission-based communication solutions, including panel-mount tactical airborne FM transceivers, multiband radios capable of trunked, encrypted and P25 digital, Phase 1 and Phase 2 operation. In addition, a line of airborne audio equipment and VHF/AM ground stations are available.</t>
  </si>
  <si>
    <t>TGH Aviation</t>
  </si>
  <si>
    <t>2389 Rickenbacker Way</t>
  </si>
  <si>
    <t>Auburn, CA  95602</t>
  </si>
  <si>
    <t>800-843-4976</t>
  </si>
  <si>
    <t>www.tghaviation.com</t>
  </si>
  <si>
    <t>Since its commencement in 1957, TGH Aviation, an FAA-certified Part 145 repair station, has developed into a diversified aerospace business adept in repairing a comprehensive mix of aircraft instruments, avionics, and fuel components for military, corporate, commercial and general aviation classes of fixed- and rotary-wing aircraft. TGH also offers a broad range of factory-new and overhauled units for exchange or outright purchase, in stock and ready to ship same day.</t>
  </si>
  <si>
    <t>The Angelus Corporation</t>
  </si>
  <si>
    <t>W220 N1051 Springdale Road</t>
  </si>
  <si>
    <t>Waukesha, WI  53186</t>
  </si>
  <si>
    <t>800-742-3191</t>
  </si>
  <si>
    <t>www.theangeluscorp.com</t>
  </si>
  <si>
    <t>The Angelus Corporation is comprised of two divisions, PIC Wire &amp; Cable and CertifyNation. For 50 years, PIC Wire &amp; Cable has provided complete specialty electronic cable, connector and assembly solutions for your aircraft. CertifyNation celebrates 10 years of airworthiness engineering and certification services for aircraft avionics modifications with civil aviation authorities across the world.</t>
  </si>
  <si>
    <t>THOMMEN AIRCRAFT EQUIPMENT</t>
  </si>
  <si>
    <t>Hofackerstrasse 48</t>
  </si>
  <si>
    <t>4132 Muttenz</t>
  </si>
  <si>
    <t>Switzerland</t>
  </si>
  <si>
    <t>+41 61 965 22 22</t>
  </si>
  <si>
    <t>www.thommen.aero</t>
  </si>
  <si>
    <t>THOMMEN AIRCRAFT EQUIPMENT is a Swiss manufacturer of air data computers and altimeters, displays, digital clocks, chronographs and aviation flashlights for helicopters, fixed-wing aircraft and UAVs. THOMMEN also provides recertification, repair of original parts, upgrades and reconfigurations. THOMMEN is an EASA Part-21G (POA), EASA ADOA, ETSO/TSO, EASA Part-145, AS/EN 9100 certified company.</t>
  </si>
  <si>
    <t>Trig Avionics</t>
  </si>
  <si>
    <t>Heriot Watt Research Park</t>
  </si>
  <si>
    <t>Edinburgh  EH144AP  Scotland, UK</t>
  </si>
  <si>
    <t>+44 (0) 131 449 8810</t>
  </si>
  <si>
    <t>www.trig-avionics.com</t>
  </si>
  <si>
    <t>Trig Avionics is the expert in certified avionics. Its products are innovative and “Better by Design,” providing customers with the best mix of quality, features and value. Come see Trig’s Stack and Compact Mode S/ADS-B capable transponders, VHF radios, audio panels and WAAS GPS technologies at booth No. 716.</t>
  </si>
  <si>
    <t>True Blue Power</t>
  </si>
  <si>
    <t>www.truebluepowerusa.com</t>
  </si>
  <si>
    <t>True Blue Power specializes in the custom design and manufacture of next-generation power solutions for the global aviation industry. Products include USB charging ports, inverters, voltage converters, emergency power supplies and aviation’s first FAA TSO and EASA ETSO-certified lithium-ion engine start batteries.</t>
  </si>
  <si>
    <t>Unitron LP</t>
  </si>
  <si>
    <t>10925 Miller Road</t>
  </si>
  <si>
    <t>Dallas, TX  75238</t>
  </si>
  <si>
    <t>214-340-8600</t>
  </si>
  <si>
    <t>www.unitronlp.com</t>
  </si>
  <si>
    <t>Unitron specializes in the design and manufacture of solid-state power systems, including: 400Hz, 28VDC, 270VDC and combination AC-DC GPUs; cable handling solutions; HVAC; 50, 60 or 400Hz airborne power supplies; and 50/60Hz industrial frequency converters. These products are available in mobile, towable, bridge-mounted or fixed configurations.</t>
  </si>
  <si>
    <t>Universal Avionics, an Elbit Systems Company</t>
  </si>
  <si>
    <t>3260 E. Universal Way</t>
  </si>
  <si>
    <t>520-295-2300</t>
  </si>
  <si>
    <t>www.uasc.com</t>
  </si>
  <si>
    <t>Universal Avionics, an Elbit Systems Company, is a leading manufacturer of innovative commercial avionics systems offered as retrofit and forward-fit options for the largest diversification of aircraft types. The company is shaping the future of aviation with solutions to enhance safety and efficiency. At a glance, UA's product line includes an SBAS-FMS family, EFVS and wearable HUD technology, integrated display systems, and solutions for Data Comm.</t>
  </si>
  <si>
    <t>VIAVI Solutions</t>
  </si>
  <si>
    <t>10200 W. York St.</t>
  </si>
  <si>
    <t>Wichita, KS  67215-8935</t>
  </si>
  <si>
    <t>316-522-4981</t>
  </si>
  <si>
    <t>www.viavisolutions.com</t>
  </si>
  <si>
    <t>VIAVI Solutions is a leader in design and manufacture of avionics test equipment. The company continues to provide accurate, reliable and cost-effective test solutions for your maintenance needs. VIAVI is poised to help you take flight well into the next decade and beyond. Join us at booth 616 to see what’s new.</t>
  </si>
  <si>
    <t>WBParts Inc.</t>
  </si>
  <si>
    <t>2300 Commerce Park Drive</t>
  </si>
  <si>
    <t>Palm Bay, FL  32905</t>
  </si>
  <si>
    <t>321-473-6075</t>
  </si>
  <si>
    <t>www.wbparts.com</t>
  </si>
  <si>
    <t>WBParts is on a mission to help avionics shops be more productive and profitable by combining lean manufacturing, Six Sigma practices, and software. These systems focus on improving processes and eliminating waste for small avionics and maintenance shops. Headquartered in a 13,000-square-foot facility in Palm Bay, Florida, WBParts serves as a parts distributor for the aerospace industry.</t>
  </si>
  <si>
    <t>Whelen Aerospace Technologies, LLC.</t>
  </si>
  <si>
    <t>210 Airport Drive East</t>
  </si>
  <si>
    <t>Sebastian, FL  32958</t>
  </si>
  <si>
    <t>772-562-4757</t>
  </si>
  <si>
    <t>www.flywat.com</t>
  </si>
  <si>
    <t>Whelen Aerospace Technologies manufactures a complete line of anti-collision and position light systems, IR light assemblies, landing and taxi lights, and interior illumination products utilizing state-of-the-art manufacturing and assembly techniques.</t>
  </si>
  <si>
    <t>Interested in Exhibiting?</t>
  </si>
  <si>
    <t>If you offer products or services to the general aviation industry through a dealers’ network, don’t miss out on reaching hundreds of current and potential dealers all in one place — the AEA International Convention &amp; Trade Show!</t>
  </si>
  <si>
    <t>Website:</t>
  </si>
  <si>
    <t>Description</t>
  </si>
  <si>
    <t>PO Box:</t>
  </si>
  <si>
    <t>Country:</t>
  </si>
  <si>
    <t>Booth:</t>
  </si>
  <si>
    <t>New Products</t>
  </si>
  <si>
    <t>AGG</t>
  </si>
  <si>
    <t>ACI Jet    321</t>
  </si>
  <si>
    <t>Aero Dynamix Inc.    1106</t>
  </si>
  <si>
    <t>Aero Express Inc.    919</t>
  </si>
  <si>
    <t>AeroLEDs    521</t>
  </si>
  <si>
    <t>Aero-Mach Labs Inc.    620</t>
  </si>
  <si>
    <t>Air Dallas Instruments    1213</t>
  </si>
  <si>
    <t>Aircraft Electronics Association (AEA)    225</t>
  </si>
  <si>
    <t>Aircraft Lighting International    417</t>
  </si>
  <si>
    <t>Aircraft Spruce &amp; Specialty    516</t>
  </si>
  <si>
    <t>AIRR Engineering    416</t>
  </si>
  <si>
    <t>Airtext    511</t>
  </si>
  <si>
    <t>ALTO Aviation    924</t>
  </si>
  <si>
    <t>Appareo    400</t>
  </si>
  <si>
    <t>Applied Avionics Inc.    807</t>
  </si>
  <si>
    <r>
      <t>Aspen Avionics Inc.   </t>
    </r>
    <r>
      <rPr>
        <sz val="11"/>
        <color theme="1"/>
        <rFont val="Arial"/>
        <family val="2"/>
        <scheme val="minor"/>
      </rPr>
      <t xml:space="preserve"> 523</t>
    </r>
  </si>
  <si>
    <t>Astro Tool Corp.    811</t>
  </si>
  <si>
    <t>Astronautics Corporation of America    610</t>
  </si>
  <si>
    <t>Astronics Max-Viz    1016</t>
  </si>
  <si>
    <t>ATEQ &amp; Cobra Systems    1207</t>
  </si>
  <si>
    <t>Avidyne Corp.    817</t>
  </si>
  <si>
    <t>Avionica LLC    1121</t>
  </si>
  <si>
    <t>Avionics Specialist, Inc.    509</t>
  </si>
  <si>
    <t>AvionTEq    208</t>
  </si>
  <si>
    <t>Avotek    310</t>
  </si>
  <si>
    <t>Barfield Inc.    1116</t>
  </si>
  <si>
    <t>Becker Avionics    517</t>
  </si>
  <si>
    <t>BendixKing    1217</t>
  </si>
  <si>
    <t>Blue Avionics Inc.    312</t>
  </si>
  <si>
    <t>Bongiovi Aviation    723</t>
  </si>
  <si>
    <t>Buller Enterprises Inc.    213</t>
  </si>
  <si>
    <t>Cabin Management Solutions LLC    800</t>
  </si>
  <si>
    <t>Cal Labs Inc.    612</t>
  </si>
  <si>
    <t>Canyon AeroConnect    822</t>
  </si>
  <si>
    <t>Capital Avionics    818</t>
  </si>
  <si>
    <t>Carlisle Interconnect Technologies    1117</t>
  </si>
  <si>
    <t>Carolina GSE Inc.    111</t>
  </si>
  <si>
    <t>Castleberry Instruments &amp; Avionics    1119</t>
  </si>
  <si>
    <t>CCX Technologies Inc.    1002</t>
  </si>
  <si>
    <t>Chicago Jet Group LLC    1000</t>
  </si>
  <si>
    <t>CiES Inc.    1110</t>
  </si>
  <si>
    <t>Cobham Aerospace Communications    1019</t>
  </si>
  <si>
    <t>Collins Aerospace    323</t>
  </si>
  <si>
    <t>Comm Innovations    718</t>
  </si>
  <si>
    <t>Connell Aviation Group    1107</t>
  </si>
  <si>
    <t>D.L.S. Electronic Systems Inc.    316</t>
  </si>
  <si>
    <t>DAC International    623</t>
  </si>
  <si>
    <t>Dallas Avionics    606</t>
  </si>
  <si>
    <t>Daniels Manufacturing Corp.    1013</t>
  </si>
  <si>
    <t>Dayton-Granger Inc.    513</t>
  </si>
  <si>
    <t>DB Integrations    420</t>
  </si>
  <si>
    <t>Digitran - A unit of Electroswitch    507</t>
  </si>
  <si>
    <t>DPI Labs Inc.    419</t>
  </si>
  <si>
    <t>Druck, LLC    1108</t>
  </si>
  <si>
    <t>Duncan Aviation    707</t>
  </si>
  <si>
    <t>EDMO Distributors Inc.    711</t>
  </si>
  <si>
    <t>EIT Avionics    813</t>
  </si>
  <si>
    <t>Electro Enterprises Inc.    1112</t>
  </si>
  <si>
    <t>Elliott Aviation    207</t>
  </si>
  <si>
    <t>Elliott Technologies    209</t>
  </si>
  <si>
    <t>Express Calibration Services    921</t>
  </si>
  <si>
    <t>Flight Data Systems    609</t>
  </si>
  <si>
    <t>FreeFlight Systems    609</t>
  </si>
  <si>
    <t>Garmin USA    907</t>
  </si>
  <si>
    <t>Genesys Aerosystems    117</t>
  </si>
  <si>
    <t>Georgian Aerospace LLC    906</t>
  </si>
  <si>
    <t>GigaFlight Connectivity Inc.    219</t>
  </si>
  <si>
    <t>Gogo Business Aviation    307</t>
  </si>
  <si>
    <t>Guardian Avionics    501</t>
  </si>
  <si>
    <t>Honeywell Aerospace    1217</t>
  </si>
  <si>
    <t>Innovative Advantage    912</t>
  </si>
  <si>
    <t>Ionic Air Care    318</t>
  </si>
  <si>
    <t>JETTECH    1011</t>
  </si>
  <si>
    <t>Jupiter Avionics    608</t>
  </si>
  <si>
    <t>Kelly Manufacturing Co.    503</t>
  </si>
  <si>
    <t>KGS Electronics    1007</t>
  </si>
  <si>
    <t>L3Harris Technologies    1124</t>
  </si>
  <si>
    <t>Laselec Inc.    217</t>
  </si>
  <si>
    <t>Latitude Technologies Corp.    609</t>
  </si>
  <si>
    <t>Laversab Inc.    908</t>
  </si>
  <si>
    <t>Learn Avionics    1018</t>
  </si>
  <si>
    <t>Luma Technologies    1009</t>
  </si>
  <si>
    <t>Marsh &amp; McLennan Agency LLC Co.    1020</t>
  </si>
  <si>
    <t>Mid Continent Controls Inc.    725</t>
  </si>
  <si>
    <t>Mid-Continent Instruments and Avionics    409</t>
  </si>
  <si>
    <t>Mid-South Avionics    1017</t>
  </si>
  <si>
    <t>Millennium International    917</t>
  </si>
  <si>
    <t>MyGoFlight    1016</t>
  </si>
  <si>
    <t>Nav-Aids Ltd.    109</t>
  </si>
  <si>
    <t>NextOp    1211</t>
  </si>
  <si>
    <t>One Mile Up Inc.    418</t>
  </si>
  <si>
    <t>Orban Microwave Inc.    221</t>
  </si>
  <si>
    <t>Pacific Southwest Instruments    1218</t>
  </si>
  <si>
    <t>Peregrine    1206</t>
  </si>
  <si>
    <t>Pilot Communications USA    1216</t>
  </si>
  <si>
    <t>PilotSafety.org    504</t>
  </si>
  <si>
    <t>Preston Pressure LLC    502</t>
  </si>
  <si>
    <t>PS Engineering Inc.    210</t>
  </si>
  <si>
    <t>QAI Aviation    1205</t>
  </si>
  <si>
    <t>RAMI (R.A. Miller Industries Inc.)    719</t>
  </si>
  <si>
    <t>RIM Enterprises    717</t>
  </si>
  <si>
    <t>Robotic Skies    1024</t>
  </si>
  <si>
    <t>Rosen Aviation    320</t>
  </si>
  <si>
    <t>Sandia Aerospace    519</t>
  </si>
  <si>
    <t>Satcom Direct Inc.    617</t>
  </si>
  <si>
    <t>Shadin Avionics    317</t>
  </si>
  <si>
    <t>SKYTRAC Systems    609</t>
  </si>
  <si>
    <t>SmartSky Networks LLC    518</t>
  </si>
  <si>
    <t>Southeast Aerospace    201</t>
  </si>
  <si>
    <t>Technisonic Industries Ltd.    113</t>
  </si>
  <si>
    <t>TGH Aviation    212</t>
  </si>
  <si>
    <t>The Angelus Corporation    816</t>
  </si>
  <si>
    <t>THOMMEN AIRCRAFT EQUIPMENT    211</t>
  </si>
  <si>
    <t>Trig Avionics    716</t>
  </si>
  <si>
    <t>True Blue Power    409</t>
  </si>
  <si>
    <t>Unitron LP    319</t>
  </si>
  <si>
    <t>Universal Avionics, an Elbit Systems Company    1113</t>
  </si>
  <si>
    <t>VIAVI Solutions    616</t>
  </si>
  <si>
    <t>WBParts Inc.    306</t>
  </si>
  <si>
    <t>Whelen Aerospace Technologies, LLC.    820</t>
  </si>
  <si>
    <t>x</t>
  </si>
  <si>
    <t>Booth</t>
  </si>
  <si>
    <t>Name/booth</t>
  </si>
  <si>
    <t>Claim</t>
  </si>
  <si>
    <t>Products</t>
  </si>
  <si>
    <t xml:space="preserve">Aerospace Design and Compliance LLC is located in Wilmington, DE, United States and is part of the Professional Services Sector Industry. Aerospace Design and Compliance LLC has 7 total employees across all of its locations and generates $1.16 million in sales (USD). (Employees and Sales figures are modelled). </t>
  </si>
  <si>
    <t>Aeromech Incorporated is located in Everett, WA, United States and is part of the Engineering Services Industry. Aeromech Incorporated has 30 total employees across all of its locations and generates $4.60 million in sales (USD). (Sales figure is modelled)</t>
  </si>
  <si>
    <t xml:space="preserve">Aircerts, LLC is located in Columbia, MO, United States and is part of the Engineering Services Industry. Aircerts, LLC has 11 total employees across all of its locations and generates $650,472 in sales (USD). </t>
  </si>
  <si>
    <t>Employees</t>
  </si>
  <si>
    <t xml:space="preserve">Cert Works LLC is located in Bennett, CO, United States and is part of the Professional Services Sector Industry. Cert Works LLC has 5 total employees across all of its locations and generates $586,097 in sales (USD). (Employees and Sales figures are modelled). </t>
  </si>
  <si>
    <t xml:space="preserve">Envoy Aerospace, LLC is located in Aurora, IL, United States and is part of the Aerospace Products &amp; Parts Manufacturing Industry. Envoy Aerospace, LLC has 2 total employees across all of its locations and generates $253,629 in sales (USD). (Sales figure is modelled). </t>
  </si>
  <si>
    <t>Gdc Technics, LLC is located in Fort Worth, TX, United States and is part of the Aerospace Products &amp; Parts Manufacturing Industry. Gdc Technics, LLC has 100 total employees across all of its locations and generates $24.49 million in sales (USD). (Sales figure is modelled). There are 4 companies in the Gdc Technics, LLC corporate family.</t>
  </si>
  <si>
    <t>Haeco Airframe Services, LLC is located in Greensboro, NC, United States and is part of the Aircraft Maintenance &amp; Repair Industry. Haeco Airframe Services, LLC has 2,000 total employees across all of its locations and generates $140.46 million in sales (USD). (Sales figure is modelled).</t>
  </si>
  <si>
    <t>Jamco America, Inc. is located in Everett, WA, United States and is part of the Aerospace Products &amp; Parts Manufacturing Industry. Jamco America, Inc. has 549 total employees across all of its locations and generates $87.96 million in sales (USD). (Sales figure is modelled).</t>
  </si>
  <si>
    <t>Northwest Aerospace Technologies, Inc. is located in Everett, WA, United States and is part of the Engineering Services Industry. Northwest Aerospace Technologies, Inc. has 60 total employees across all of its locations and generates $21.47 million in sales (USD). (Sales figure is modelled).</t>
  </si>
  <si>
    <t>Aloft Aeroarchitects is located in Georgetown, DE, United States and is part of the Airport Operations Industry. Aloft Aeroarchitects has 13 total employees across all of its locations and generates $2.51 million in sales (USD).</t>
  </si>
  <si>
    <t>Pro Star Aviation LLC is located in Londonderry, NH, United States and is part of the Engineering Services Industry. Pro Star Aviation LLC has 41 total employees across all of its locations and generates $9.46 million in sales (USD). (Sales figure is modelled).</t>
  </si>
  <si>
    <t>SMR Technologies Inc. is located in Glen Allen, VA, United States and is part of the Plastic &amp; Rubber Product Manufacturing Industry. SMR Technologies Inc. has 4 total employees across all of its locations and generates $702,476 in sales (USD).</t>
  </si>
  <si>
    <t xml:space="preserve">VT Drb Aviation Consultants, Inc. is located in San Antonio, TX, United States and is part of the Engineering Services Industry. VT Drb Aviation Consultants, Inc. has 35 total employees across all of its locations and generates $4.28 million in sales (USD). (Sales figure is modelled). </t>
  </si>
  <si>
    <t>www.vt-drb.com</t>
  </si>
  <si>
    <t>Skurka Aerospace Inc. is located in Camarillo, CA, United States and is part of the Motor &amp; Generator Manufacturing Industry. Skurka Aerospace Inc. has 140 total employees across all of its locations and generates $114.34 million in sales (USD). (Sales figure is modelled)</t>
  </si>
  <si>
    <t>Ontic Engineering and Manufacturing, Inc.</t>
  </si>
  <si>
    <t>Ontic Engineering and Manufacturing, Inc. is located in Chatsworth, CA, United States and is part of the Wholesale Sector Industry. Ontic Engineering and Manufacturing, Inc. has 269 total employees across all of its locations and generates $193.18 million in sales (USD). (Sales figure is modelled)</t>
  </si>
  <si>
    <t>Hrd Aero Systems, Inc. is located in Valencia, CA, United States and is part of the Consumer Services Industry. Hrd Aero Systems, Inc. has 110 total employees across all of its locations and generates $12.22 million in sales (USD). (Sales figure is modelled).</t>
  </si>
  <si>
    <t>Adams Rite Aerospace, Inc. is located in Fullerton, CA, United States and is part of the Aerospace Products &amp; Parts Manufacturing Industry. Adams Rite Aerospace, Inc. has 200 total employees across all of its locations and generates $163.35 million in sales (USD). (Sales figure is modelled).</t>
  </si>
  <si>
    <t>Amsafe, Inc. is located in Phoenix, AZ, United States and is part of the Automobile Parts Manufacturing Industry. Amsafe, Inc. has 99 total employees across all of its locations and generates $32.35 million in sales (USD). (Sales figure is modelled).</t>
  </si>
  <si>
    <t>www.cirrusaircraft.com</t>
  </si>
  <si>
    <t>Cirrus Design Corporation</t>
  </si>
  <si>
    <t>Eaton, Aerospace Group, Fuel &amp; Motion Control Systems Division</t>
  </si>
  <si>
    <t>https://www.eaton.com/Eaton/ProductsServices/Aerospace/CustomerServices/RepairCenters/RepairCapabilities/LosAngelesCalifornia/index.htm</t>
  </si>
  <si>
    <t>General Electric</t>
  </si>
  <si>
    <t>www.heico.com</t>
  </si>
  <si>
    <t>Heico Corporation</t>
  </si>
  <si>
    <t>As one of the world's largest providers of aircraft replacement parts, HEICO Corporation helps jets get airborne. Its Flight Support Group makes FAA-approved replacement parts for jet engines that can be substituted for original parts, including airfoils, bearings, and fuel pump gears. Flight Support also repairs, overhauls, and distributes jet engine parts as well as avionics and instruments for commercial air carriers. HEICO's second segment, Electronic Technologies Group, makes a variety of electronic equipment for the aerospace/defense, electronic, medical, and telecommunications industries. The company generates more than 65% of revenue in the US.</t>
  </si>
  <si>
    <t>Hyannis Air Service, Inc.</t>
  </si>
  <si>
    <t>www.capeair.com</t>
  </si>
  <si>
    <t>www.phihelico.com</t>
  </si>
  <si>
    <t>www.piper.com</t>
  </si>
  <si>
    <t>www.rolls-royce.com</t>
  </si>
  <si>
    <t>www.williams-int.com</t>
  </si>
  <si>
    <t>Hyannis Air Service, Inc. is located in Hyannis, MA, United States and is part of the Airlines Industry. Hyannis Air Service, Inc. has 400 total employees across all of its locations and generates $53,370 in sales (USD).</t>
  </si>
  <si>
    <t>IAE International Aero Engines AG</t>
  </si>
  <si>
    <t>Iae International Aero Engines AG is located in East Hartford, CT, United States and is part of the Aircraft Engine &amp; Parts Manufacturing Industry. Iae International Aero Engines AG has 150 total employees across all of its locations and generates $38.50 million in sales (USD). (Sales figure is modelled).</t>
  </si>
  <si>
    <t>www.i-a-e.com</t>
  </si>
  <si>
    <t>Textron Lycoming Corp</t>
  </si>
  <si>
    <t>Textron Lycoming Corp is located in Providence, RI, United States and is part of the Aerospace Products &amp; Parts Manufacturing Industry. Textron Lycoming Corp has 862 total employees across all of its locations and generates $87.34 million in sales (USD). (Sales figure is modelled).</t>
  </si>
  <si>
    <t>https://www.mcico.com</t>
  </si>
  <si>
    <t>PHI Aviation, LLC</t>
  </si>
  <si>
    <t xml:space="preserve">Whirlybird wizard PHI transports people and equipment, mainly for oil and gas companies. One of the world's top commercial helicopter operators, PHI maintains a fleet of more than 270 aircraft and provides contract transportation services across the US and in Africa, primarily for the oil and gas industry. Its fleet is primarily made up of helicopters but also includes fixed-wing aircraft. The company is a leading provider of helicopter transport services in the Gulf of Mexico.In addition to its energy-related operations, PHI provides air transportation services to hospitals and other medical facilities and overhauls and maintains airframes, engines, and components. </t>
  </si>
  <si>
    <t>Mid-Continent Instruments &amp; Avionics</t>
  </si>
  <si>
    <t>Piper Aircraft, Inc.</t>
  </si>
  <si>
    <t>www.utcaerospacesystems.com</t>
  </si>
  <si>
    <t xml:space="preserve">Rohr, Inc. is located in Chula Vista, CA, United States and is part of the Aerospace Products &amp; Parts Manufacturing Industry. Rohr, Inc. has 4,600 total employees across all of its locations and generates $901.28 million in sales (USD). (Sales figure is modelled). </t>
  </si>
  <si>
    <t>Rolls-Royce Corporation</t>
  </si>
  <si>
    <t>www.wencor.com</t>
  </si>
  <si>
    <t xml:space="preserve">Rolls-Royce Corporation is located in Indianapolis, IN, United States and is part of the Aircraft Engine &amp; Parts Manufacturing Industry. Rolls-Royce Corporation has 6,225 total employees across all of its locations and generates $1.74 billion in sales (USD). (Sales figure is modelled). </t>
  </si>
  <si>
    <t>Sierra Completions</t>
  </si>
  <si>
    <t>sierracompletions.com/</t>
  </si>
  <si>
    <t>Wencor West Inc</t>
  </si>
  <si>
    <t xml:space="preserve">Wencor West Inc is located in Springville, UT, United States and is part of the Aerospace Products &amp; Parts Manufacturing Industry. Wencor West Inc has 36 total employees across all of its locations and generates $5.56 million in sales (USD). (Employees and Sales figures are modelled). </t>
  </si>
  <si>
    <t xml:space="preserve">Williams International provides jet-powered propulsion. The privately-owned company manufactures general aviation gas turbine engines. Williams' line of powerful, efficient gas turbine and turbofan engines are designed for trainer aircraft and private business jets, traditionally flown by piston engines. Williams' engines also supply industrial and military small scale craft, such as drones used for naval gunnery practice. Its engines propel high profile projects like Tomahawk cruise missiles and subsonic target drones. Guarding its market share, the engine builder also offers maintenance and aftermarket parts services. </t>
  </si>
  <si>
    <t>Williams International Co LLC</t>
  </si>
  <si>
    <t>3S Engineering and 3S Certification (Sierra Nevada)</t>
  </si>
  <si>
    <t>3 S Engineering, LLC is located in Wichita, KS, United States and is part of the Engineering Services Industry. 3 S Engineering, LLC has 15 total employees across all of its locations and generates $2.29 million in sales (USD). (Sales figure is modelled)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</si>
</sst>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scheme val="minor"/>
    </font>
    <font>
      <b/>
      <sz val="11"/>
      <color theme="1"/>
      <name val="Arial"/>
      <family val="2"/>
      <scheme val="minor"/>
    </font>
    <font>
      <sz val="11"/>
      <color theme="1"/>
      <name val="Calibri"/>
      <family val="2"/>
    </font>
    <font>
      <u/>
      <sz val="11"/>
      <color theme="10"/>
      <name val="Arial"/>
      <family val="2"/>
      <scheme val="minor"/>
    </font>
    <font>
      <b/>
      <sz val="11"/>
      <color theme="1"/>
      <name val="Calibri"/>
      <family val="2"/>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0" xfId="0" applyFont="1"/>
    <xf numFmtId="0" fontId="3" fillId="0" borderId="0" xfId="1"/>
    <xf numFmtId="0" fontId="1" fillId="0" borderId="0" xfId="0" applyFont="1"/>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4" fillId="0" borderId="0" xfId="0" applyFont="1" applyAlignment="1">
      <alignment horizontal="center" vertical="top"/>
    </xf>
    <xf numFmtId="0" fontId="2" fillId="0" borderId="0" xfId="0" applyFont="1" applyFill="1" applyAlignment="1">
      <alignment vertical="top" wrapText="1"/>
    </xf>
    <xf numFmtId="0" fontId="4" fillId="0" borderId="0" xfId="0" applyFont="1" applyAlignment="1">
      <alignment vertical="top"/>
    </xf>
    <xf numFmtId="0" fontId="2" fillId="0" borderId="0" xfId="0" applyFont="1" applyFill="1" applyAlignment="1">
      <alignment vertical="top"/>
    </xf>
    <xf numFmtId="0" fontId="4" fillId="0" borderId="0" xfId="0" applyFont="1" applyAlignment="1">
      <alignment vertical="top" wrapText="1"/>
    </xf>
    <xf numFmtId="0" fontId="3" fillId="0" borderId="0" xfId="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moritz@delta-engineering.com" TargetMode="External"/><Relationship Id="rId2" Type="http://schemas.openxmlformats.org/officeDocument/2006/relationships/hyperlink" Target="mailto:jamoritz@delta-engineering.com" TargetMode="External"/><Relationship Id="rId1" Type="http://schemas.openxmlformats.org/officeDocument/2006/relationships/hyperlink" Target="mailto:jamoritz@delta-engineering.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i-a-e.com/" TargetMode="External"/><Relationship Id="rId13" Type="http://schemas.openxmlformats.org/officeDocument/2006/relationships/hyperlink" Target="http://www.wencor.com/" TargetMode="External"/><Relationship Id="rId3" Type="http://schemas.openxmlformats.org/officeDocument/2006/relationships/hyperlink" Target="https://www.panasonic.aero/" TargetMode="External"/><Relationship Id="rId7" Type="http://schemas.openxmlformats.org/officeDocument/2006/relationships/hyperlink" Target="http://www.capeair.com/" TargetMode="External"/><Relationship Id="rId12" Type="http://schemas.openxmlformats.org/officeDocument/2006/relationships/hyperlink" Target="http://www.rolls-royce.com/" TargetMode="External"/><Relationship Id="rId2" Type="http://schemas.openxmlformats.org/officeDocument/2006/relationships/hyperlink" Target="https://www.itt.com/home" TargetMode="External"/><Relationship Id="rId16" Type="http://schemas.openxmlformats.org/officeDocument/2006/relationships/comments" Target="../comments1.xml"/><Relationship Id="rId1" Type="http://schemas.openxmlformats.org/officeDocument/2006/relationships/hyperlink" Target="https://hrd-aerosystems.com/" TargetMode="External"/><Relationship Id="rId6" Type="http://schemas.openxmlformats.org/officeDocument/2006/relationships/hyperlink" Target="http://www.heico.com/" TargetMode="External"/><Relationship Id="rId11" Type="http://schemas.openxmlformats.org/officeDocument/2006/relationships/hyperlink" Target="http://www.utcaerospacesystems.com/" TargetMode="External"/><Relationship Id="rId5" Type="http://schemas.openxmlformats.org/officeDocument/2006/relationships/hyperlink" Target="https://www.eaton.com/Eaton/ProductsServices/Aerospace/CustomerServices/RepairCenters/RepairCapabilities/LosAngelesCalifornia/index.htm" TargetMode="External"/><Relationship Id="rId15" Type="http://schemas.openxmlformats.org/officeDocument/2006/relationships/vmlDrawing" Target="../drawings/vmlDrawing1.vml"/><Relationship Id="rId10" Type="http://schemas.openxmlformats.org/officeDocument/2006/relationships/hyperlink" Target="http://www.piper.com/" TargetMode="External"/><Relationship Id="rId4" Type="http://schemas.openxmlformats.org/officeDocument/2006/relationships/hyperlink" Target="https://www.parker.com/portal/site/PARKER/menuitem.b90576e27a4d71ae1bfcc510237ad1ca/?vgnextoid=c38888b5bd16e010VgnVCM1000000308a8c0RCRD&amp;vgnextfmt=EN" TargetMode="External"/><Relationship Id="rId9" Type="http://schemas.openxmlformats.org/officeDocument/2006/relationships/hyperlink" Target="https://www.mcico.com/" TargetMode="External"/><Relationship Id="rId14" Type="http://schemas.openxmlformats.org/officeDocument/2006/relationships/hyperlink" Target="https://www.arae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AEA18-5E7A-46C6-BD0E-024A18037E7D}">
  <sheetPr codeName="Sheet2"/>
  <dimension ref="A1:U1136"/>
  <sheetViews>
    <sheetView topLeftCell="N1" workbookViewId="0">
      <pane ySplit="1" topLeftCell="A2" activePane="bottomLeft" state="frozen"/>
      <selection pane="bottomLeft" activeCell="E1" sqref="E1:U1"/>
    </sheetView>
  </sheetViews>
  <sheetFormatPr defaultRowHeight="15" x14ac:dyDescent="0.25"/>
  <cols>
    <col min="1" max="2" width="9" style="1"/>
    <col min="3" max="3" width="14.625" style="1" customWidth="1"/>
    <col min="4" max="4" width="47.375" style="1" bestFit="1" customWidth="1"/>
    <col min="5" max="15" width="47.375" style="1" customWidth="1"/>
    <col min="16" max="16384" width="9" style="1"/>
  </cols>
  <sheetData>
    <row r="1" spans="1:21" x14ac:dyDescent="0.25">
      <c r="A1" s="1">
        <v>1</v>
      </c>
      <c r="B1" s="1" t="s">
        <v>234</v>
      </c>
      <c r="D1" s="1" t="s">
        <v>0</v>
      </c>
      <c r="E1" s="1" t="s">
        <v>233</v>
      </c>
      <c r="F1" s="1" t="s">
        <v>236</v>
      </c>
      <c r="G1" s="1" t="s">
        <v>240</v>
      </c>
      <c r="H1" s="1" t="s">
        <v>245</v>
      </c>
      <c r="I1" s="1" t="s">
        <v>246</v>
      </c>
      <c r="J1" s="1" t="s">
        <v>235</v>
      </c>
      <c r="K1" s="1" t="s">
        <v>237</v>
      </c>
      <c r="L1" s="1" t="s">
        <v>238</v>
      </c>
      <c r="M1" s="1" t="s">
        <v>234</v>
      </c>
      <c r="N1" s="1" t="s">
        <v>339</v>
      </c>
      <c r="O1" s="1" t="s">
        <v>338</v>
      </c>
      <c r="P1" s="1" t="s">
        <v>227</v>
      </c>
      <c r="Q1" s="1" t="s">
        <v>228</v>
      </c>
      <c r="R1" s="1" t="s">
        <v>229</v>
      </c>
      <c r="S1" s="1" t="s">
        <v>230</v>
      </c>
      <c r="T1" s="1" t="s">
        <v>231</v>
      </c>
      <c r="U1" s="1" t="s">
        <v>232</v>
      </c>
    </row>
    <row r="2" spans="1:21" x14ac:dyDescent="0.25">
      <c r="A2" s="1">
        <v>2</v>
      </c>
      <c r="E2" s="1" t="s">
        <v>233</v>
      </c>
      <c r="F2" s="1" t="s">
        <v>236</v>
      </c>
      <c r="G2" s="1" t="s">
        <v>240</v>
      </c>
      <c r="H2" s="1" t="s">
        <v>245</v>
      </c>
      <c r="I2" s="1" t="s">
        <v>246</v>
      </c>
      <c r="J2" s="1" t="s">
        <v>235</v>
      </c>
      <c r="K2" s="1" t="s">
        <v>237</v>
      </c>
      <c r="L2" s="1" t="s">
        <v>238</v>
      </c>
      <c r="M2" s="1" t="s">
        <v>234</v>
      </c>
      <c r="N2" s="1" t="s">
        <v>339</v>
      </c>
      <c r="O2" s="1" t="s">
        <v>338</v>
      </c>
    </row>
    <row r="3" spans="1:21" x14ac:dyDescent="0.25">
      <c r="A3" s="1">
        <v>3</v>
      </c>
      <c r="B3" s="1" t="str">
        <f>IF(C3="Name:","B"&amp;ROW(A3)&amp;":D"&amp;MATCH("Name:",$C4:$C$1999,0)+ROW(A3)-1,B2)</f>
        <v>B3:D9</v>
      </c>
      <c r="C3" s="1" t="s">
        <v>233</v>
      </c>
      <c r="D3" s="1" t="s">
        <v>1</v>
      </c>
      <c r="E3" s="1" t="str">
        <f ca="1">IFERROR(LEFT(INDEX(INDIRECT($B3),MATCH(E$2,INDIRECT(SUBSTITUTE(SUBSTITUTE($B3,"D","B"),"B","c")),0),3),SEARCH("(",INDEX(INDIRECT($B3),MATCH(E$2,INDIRECT(SUBSTITUTE(SUBSTITUTE($B3,"D","B"),"B","c")),0),3))-2),"")</f>
        <v>HWI</v>
      </c>
      <c r="F3" s="1" t="str">
        <f ca="1">TRIM(SUBSTITUTE(SUBSTITUTE(RIGHT(D3,LEN(D3)-LEN(E3)),")",""),"(",""))</f>
        <v>Phoenix, AZ</v>
      </c>
      <c r="G3" s="1" t="str">
        <f ca="1">IFERROR(INDEX(INDIRECT($B3),MATCH(G$2,INDIRECT(SUBSTITUTE(SUBSTITUTE($B3,"D","B"),"B","c")),0),3),"")</f>
        <v>1944 E. Sky Harbor Circle North</v>
      </c>
      <c r="H3" s="1" t="str">
        <f t="shared" ref="H3:O3" ca="1" si="0">IFERROR(INDEX(INDIRECT($B3),MATCH(H$2,INDIRECT(SUBSTITUTE(SUBSTITUTE($B3,"D","B"),"B","c")),0),3),"")</f>
        <v/>
      </c>
      <c r="I3" s="1" t="str">
        <f t="shared" ca="1" si="0"/>
        <v/>
      </c>
      <c r="J3" s="1" t="str">
        <f t="shared" ca="1" si="0"/>
        <v>Phoenix, AZ 85034</v>
      </c>
      <c r="K3" s="1" t="str">
        <f t="shared" ca="1" si="0"/>
        <v/>
      </c>
      <c r="L3" s="1" t="str">
        <f t="shared" ca="1" si="0"/>
        <v/>
      </c>
      <c r="M3" s="1" t="str">
        <f t="shared" ca="1" si="0"/>
        <v>(602)436-1577</v>
      </c>
      <c r="N3" s="1" t="str">
        <f t="shared" ca="1" si="0"/>
        <v/>
      </c>
      <c r="O3" s="1" t="str">
        <f t="shared" ca="1" si="0"/>
        <v>Paul.lapietra@honeywell.com</v>
      </c>
      <c r="P3" s="1" t="b">
        <f>IF(LEN(P4)&lt;&gt;0,P4,FALSE)</f>
        <v>1</v>
      </c>
      <c r="Q3" s="1" t="b">
        <f t="shared" ref="Q3:U3" si="1">IF(LEN(Q4)&lt;&gt;0,Q4,FALSE)</f>
        <v>1</v>
      </c>
      <c r="R3" s="1" t="b">
        <f t="shared" si="1"/>
        <v>1</v>
      </c>
      <c r="S3" s="1" t="b">
        <f t="shared" si="1"/>
        <v>1</v>
      </c>
      <c r="T3" s="1" t="b">
        <f t="shared" si="1"/>
        <v>1</v>
      </c>
      <c r="U3" s="1" t="b">
        <f t="shared" si="1"/>
        <v>1</v>
      </c>
    </row>
    <row r="4" spans="1:21" x14ac:dyDescent="0.25">
      <c r="A4" s="1">
        <v>4</v>
      </c>
      <c r="B4" s="1" t="str">
        <f>IF(C4="Name:","B"&amp;ROW(A4)&amp;":D"&amp;MATCH("Name:",$C5:$C$1999,0)+ROW(A4)-1,B3)</f>
        <v>B3:D9</v>
      </c>
      <c r="C4" s="1" t="s">
        <v>417</v>
      </c>
      <c r="D4" s="1" t="s">
        <v>420</v>
      </c>
      <c r="P4" s="1" t="b">
        <v>1</v>
      </c>
      <c r="Q4" s="1" t="b">
        <v>1</v>
      </c>
      <c r="R4" s="1" t="b">
        <v>1</v>
      </c>
      <c r="S4" s="1" t="b">
        <v>1</v>
      </c>
      <c r="T4" s="1" t="b">
        <v>1</v>
      </c>
      <c r="U4" s="1" t="b">
        <v>1</v>
      </c>
    </row>
    <row r="5" spans="1:21" x14ac:dyDescent="0.25">
      <c r="A5" s="1">
        <v>5</v>
      </c>
      <c r="B5" s="1" t="str">
        <f>IF(C5="Name:","B"&amp;ROW(A5)&amp;":D"&amp;MATCH("Name:",$C6:$C$1999,0)+ROW(A5)-1,B4)</f>
        <v>B3:D9</v>
      </c>
      <c r="C5" s="1" t="s">
        <v>240</v>
      </c>
      <c r="D5" s="1" t="s">
        <v>4</v>
      </c>
    </row>
    <row r="6" spans="1:21" x14ac:dyDescent="0.25">
      <c r="A6" s="1">
        <v>6</v>
      </c>
      <c r="B6" s="1" t="str">
        <f>IF(C6="Name:","B"&amp;ROW(A6)&amp;":D"&amp;MATCH("Name:",$C7:$C$1999,0)+ROW(A6)-1,B5)</f>
        <v>B3:D9</v>
      </c>
      <c r="C6" s="1" t="s">
        <v>235</v>
      </c>
      <c r="D6" s="1" t="s">
        <v>6</v>
      </c>
    </row>
    <row r="7" spans="1:21" x14ac:dyDescent="0.25">
      <c r="A7" s="1">
        <v>7</v>
      </c>
      <c r="B7" s="1" t="str">
        <f>IF(C7="Name:","B"&amp;ROW(A7)&amp;":D"&amp;MATCH("Name:",$C8:$C$1999,0)+ROW(A7)-1,B6)</f>
        <v>B3:D9</v>
      </c>
      <c r="C7" s="1" t="s">
        <v>234</v>
      </c>
      <c r="D7" s="1" t="s">
        <v>421</v>
      </c>
    </row>
    <row r="8" spans="1:21" x14ac:dyDescent="0.25">
      <c r="A8" s="1">
        <v>8</v>
      </c>
      <c r="B8" s="1" t="str">
        <f>IF(C8="Name:","B"&amp;ROW(A8)&amp;":D"&amp;MATCH("Name:",$C9:$C$1999,0)+ROW(A8)-1,B7)</f>
        <v>B3:D9</v>
      </c>
      <c r="C8" s="1" t="s">
        <v>338</v>
      </c>
      <c r="D8" s="1" t="s">
        <v>340</v>
      </c>
    </row>
    <row r="9" spans="1:21" x14ac:dyDescent="0.25">
      <c r="A9" s="1">
        <v>9</v>
      </c>
      <c r="B9" s="1" t="str">
        <f>IF(C9="Name:","B"&amp;ROW(A9)&amp;":D"&amp;MATCH("Name:",$C10:$C$1999,0)+ROW(A9)-1,B8)</f>
        <v>B3:D9</v>
      </c>
      <c r="C9" s="1" t="s">
        <v>418</v>
      </c>
      <c r="D9" s="1" t="s">
        <v>418</v>
      </c>
    </row>
    <row r="10" spans="1:21" x14ac:dyDescent="0.25">
      <c r="A10" s="1">
        <v>10</v>
      </c>
      <c r="B10" s="1" t="str">
        <f>IF(C10="Name:","B"&amp;ROW(A10)&amp;":D"&amp;MATCH("Name:",$C11:$C$1999,0)+ROW(A10)-1,B9)</f>
        <v>B10:D16</v>
      </c>
      <c r="C10" s="1" t="s">
        <v>233</v>
      </c>
      <c r="D10" s="1" t="s">
        <v>150</v>
      </c>
      <c r="E10" s="1" t="str">
        <f ca="1">LEFT(INDEX(INDIRECT($B10),MATCH(E$2,INDIRECT(SUBSTITUTE(SUBSTITUTE($B10,"D","B"),"B","c")),0),3),SEARCH("(",INDEX(INDIRECT($B10),MATCH(E$2,INDIRECT(SUBSTITUTE(SUBSTITUTE($B10,"D","B"),"B","c")),0),3))-2)</f>
        <v>Cert Works</v>
      </c>
      <c r="F10" s="1" t="str">
        <f ca="1">TRIM(SUBSTITUTE(SUBSTITUTE(RIGHT(D10,LEN(D10)-LEN(E10)),")",""),"(",""))</f>
        <v>Bennett, CO</v>
      </c>
      <c r="G10" s="1" t="str">
        <f ca="1">IFERROR(INDEX(INDIRECT($B10),MATCH(G$2,INDIRECT(SUBSTITUTE(SUBSTITUTE($B10,"D","B"),"B","c")),0),3),"")</f>
        <v>5150 Front Range Parkway</v>
      </c>
      <c r="H10" s="1" t="str">
        <f t="shared" ref="H10:O10" ca="1" si="2">IFERROR(INDEX(INDIRECT($B10),MATCH(H$2,INDIRECT(SUBSTITUTE(SUBSTITUTE($B10,"D","B"),"B","c")),0),3),"")</f>
        <v/>
      </c>
      <c r="I10" s="1" t="str">
        <f t="shared" ca="1" si="2"/>
        <v/>
      </c>
      <c r="J10" s="1" t="str">
        <f t="shared" ca="1" si="2"/>
        <v>Watkins, CO 80137</v>
      </c>
      <c r="K10" s="1" t="str">
        <f t="shared" ca="1" si="2"/>
        <v/>
      </c>
      <c r="L10" s="1" t="str">
        <f t="shared" ca="1" si="2"/>
        <v/>
      </c>
      <c r="M10" s="1" t="str">
        <f t="shared" ca="1" si="2"/>
        <v>(303)619-7805</v>
      </c>
      <c r="N10" s="1" t="str">
        <f t="shared" ca="1" si="2"/>
        <v/>
      </c>
      <c r="O10" s="1" t="str">
        <f t="shared" ca="1" si="2"/>
        <v>krvoorhies@certworks.com</v>
      </c>
      <c r="P10" s="1" t="b">
        <f>IF(LEN(P11)&lt;&gt;0,P11,FALSE)</f>
        <v>1</v>
      </c>
      <c r="Q10" s="1" t="b">
        <f t="shared" ref="Q10" si="3">IF(LEN(Q11)&lt;&gt;0,Q11,FALSE)</f>
        <v>0</v>
      </c>
      <c r="R10" s="1" t="b">
        <f t="shared" ref="R10" si="4">IF(LEN(R11)&lt;&gt;0,R11,FALSE)</f>
        <v>0</v>
      </c>
      <c r="S10" s="1" t="b">
        <f t="shared" ref="S10" si="5">IF(LEN(S11)&lt;&gt;0,S11,FALSE)</f>
        <v>1</v>
      </c>
      <c r="T10" s="1" t="b">
        <f t="shared" ref="T10" si="6">IF(LEN(T11)&lt;&gt;0,T11,FALSE)</f>
        <v>0</v>
      </c>
      <c r="U10" s="1" t="b">
        <f t="shared" ref="U10" si="7">IF(LEN(U11)&lt;&gt;0,U11,FALSE)</f>
        <v>0</v>
      </c>
    </row>
    <row r="11" spans="1:21" x14ac:dyDescent="0.25">
      <c r="A11" s="1">
        <v>11</v>
      </c>
      <c r="B11" s="1" t="str">
        <f>IF(C11="Name:","B"&amp;ROW(A11)&amp;":D"&amp;MATCH("Name:",$C12:$C$1999,0)+ROW(A11)-1,B10)</f>
        <v>B10:D16</v>
      </c>
      <c r="C11" s="1" t="s">
        <v>417</v>
      </c>
      <c r="D11" s="1" t="s">
        <v>422</v>
      </c>
      <c r="P11" s="1" t="b">
        <v>1</v>
      </c>
      <c r="S11" s="1" t="b">
        <v>1</v>
      </c>
    </row>
    <row r="12" spans="1:21" x14ac:dyDescent="0.25">
      <c r="A12" s="1">
        <v>12</v>
      </c>
      <c r="B12" s="1" t="str">
        <f>IF(C12="Name:","B"&amp;ROW(A12)&amp;":D"&amp;MATCH("Name:",$C13:$C$1999,0)+ROW(A12)-1,B11)</f>
        <v>B10:D16</v>
      </c>
      <c r="C12" s="1" t="s">
        <v>240</v>
      </c>
      <c r="D12" s="1" t="s">
        <v>177</v>
      </c>
    </row>
    <row r="13" spans="1:21" x14ac:dyDescent="0.25">
      <c r="A13" s="1">
        <v>13</v>
      </c>
      <c r="B13" s="1" t="str">
        <f>IF(C13="Name:","B"&amp;ROW(A13)&amp;":D"&amp;MATCH("Name:",$C14:$C$1999,0)+ROW(A13)-1,B12)</f>
        <v>B10:D16</v>
      </c>
      <c r="C13" s="1" t="s">
        <v>235</v>
      </c>
      <c r="D13" s="1" t="s">
        <v>178</v>
      </c>
    </row>
    <row r="14" spans="1:21" x14ac:dyDescent="0.25">
      <c r="A14" s="1">
        <v>14</v>
      </c>
      <c r="B14" s="1" t="str">
        <f>IF(C14="Name:","B"&amp;ROW(A14)&amp;":D"&amp;MATCH("Name:",$C15:$C$1999,0)+ROW(A14)-1,B13)</f>
        <v>B10:D16</v>
      </c>
      <c r="C14" s="1" t="s">
        <v>234</v>
      </c>
      <c r="D14" s="1" t="s">
        <v>423</v>
      </c>
    </row>
    <row r="15" spans="1:21" x14ac:dyDescent="0.25">
      <c r="A15" s="1">
        <v>15</v>
      </c>
      <c r="B15" s="1" t="str">
        <f>IF(C15="Name:","B"&amp;ROW(A15)&amp;":D"&amp;MATCH("Name:",$C16:$C$1999,0)+ROW(A15)-1,B14)</f>
        <v>B10:D16</v>
      </c>
      <c r="C15" s="1" t="s">
        <v>338</v>
      </c>
      <c r="D15" s="1" t="s">
        <v>341</v>
      </c>
    </row>
    <row r="16" spans="1:21" x14ac:dyDescent="0.25">
      <c r="A16" s="1">
        <v>16</v>
      </c>
      <c r="B16" s="1" t="str">
        <f>IF(C16="Name:","B"&amp;ROW(A16)&amp;":D"&amp;MATCH("Name:",$C17:$C$1999,0)+ROW(A16)-1,B15)</f>
        <v>B10:D16</v>
      </c>
      <c r="C16" s="1" t="s">
        <v>418</v>
      </c>
      <c r="D16" s="1" t="s">
        <v>418</v>
      </c>
    </row>
    <row r="17" spans="1:21" x14ac:dyDescent="0.25">
      <c r="A17" s="1">
        <v>17</v>
      </c>
      <c r="B17" s="1" t="str">
        <f>IF(C17="Name:","B"&amp;ROW(A17)&amp;":D"&amp;MATCH("Name:",$C18:$C$1999,0)+ROW(A17)-1,B16)</f>
        <v>B17:D23</v>
      </c>
      <c r="C17" s="1" t="s">
        <v>233</v>
      </c>
      <c r="D17" s="1" t="s">
        <v>9</v>
      </c>
      <c r="E17" s="1" t="str">
        <f ca="1">LEFT(INDEX(INDIRECT($B17),MATCH(E$2,INDIRECT(SUBSTITUTE(SUBSTITUTE($B17,"D","B"),"B","c")),0),3),SEARCH("(",INDEX(INDIRECT($B17),MATCH(E$2,INDIRECT(SUBSTITUTE(SUBSTITUTE($B17,"D","B"),"B","c")),0),3))-2)</f>
        <v>Sierra Nevada</v>
      </c>
      <c r="F17" s="1" t="str">
        <f ca="1">TRIM(SUBSTITUTE(SUBSTITUTE(RIGHT(D17,LEN(D17)-LEN(E17)),")",""),"(",""))</f>
        <v>Centennial, CO</v>
      </c>
      <c r="G17" s="1" t="str">
        <f ca="1">IFERROR(INDEX(INDIRECT($B17),MATCH(G$2,INDIRECT(SUBSTITUTE(SUBSTITUTE($B17,"D","B"),"B","c")),0),3),"")</f>
        <v>11211 E. Arapahoe Road, Ste. 110</v>
      </c>
      <c r="H17" s="1" t="str">
        <f t="shared" ref="H17:O17" ca="1" si="8">IFERROR(INDEX(INDIRECT($B17),MATCH(H$2,INDIRECT(SUBSTITUTE(SUBSTITUTE($B17,"D","B"),"B","c")),0),3),"")</f>
        <v/>
      </c>
      <c r="I17" s="1" t="str">
        <f t="shared" ca="1" si="8"/>
        <v/>
      </c>
      <c r="J17" s="1" t="str">
        <f t="shared" ca="1" si="8"/>
        <v>Centennial, CO 80112</v>
      </c>
      <c r="K17" s="1" t="str">
        <f t="shared" ca="1" si="8"/>
        <v/>
      </c>
      <c r="L17" s="1" t="str">
        <f t="shared" ca="1" si="8"/>
        <v/>
      </c>
      <c r="M17" s="1" t="str">
        <f t="shared" ca="1" si="8"/>
        <v>(303)347-7153</v>
      </c>
      <c r="N17" s="1" t="str">
        <f t="shared" ca="1" si="8"/>
        <v/>
      </c>
      <c r="O17" s="1" t="str">
        <f t="shared" ca="1" si="8"/>
        <v>phil.baker@sncorp.com</v>
      </c>
      <c r="P17" s="1" t="b">
        <f>IF(LEN(P18)&lt;&gt;0,P18,FALSE)</f>
        <v>1</v>
      </c>
      <c r="Q17" s="1" t="b">
        <f t="shared" ref="Q17" si="9">IF(LEN(Q18)&lt;&gt;0,Q18,FALSE)</f>
        <v>0</v>
      </c>
      <c r="R17" s="1" t="b">
        <f t="shared" ref="R17" si="10">IF(LEN(R18)&lt;&gt;0,R18,FALSE)</f>
        <v>0</v>
      </c>
      <c r="S17" s="1" t="b">
        <f t="shared" ref="S17" si="11">IF(LEN(S18)&lt;&gt;0,S18,FALSE)</f>
        <v>0</v>
      </c>
      <c r="T17" s="1" t="b">
        <f t="shared" ref="T17" si="12">IF(LEN(T18)&lt;&gt;0,T18,FALSE)</f>
        <v>0</v>
      </c>
      <c r="U17" s="1" t="b">
        <f t="shared" ref="U17" si="13">IF(LEN(U18)&lt;&gt;0,U18,FALSE)</f>
        <v>0</v>
      </c>
    </row>
    <row r="18" spans="1:21" x14ac:dyDescent="0.25">
      <c r="A18" s="1">
        <v>18</v>
      </c>
      <c r="B18" s="1" t="str">
        <f>IF(C18="Name:","B"&amp;ROW(A18)&amp;":D"&amp;MATCH("Name:",$C19:$C$1999,0)+ROW(A18)-1,B17)</f>
        <v>B17:D23</v>
      </c>
      <c r="C18" s="1" t="s">
        <v>417</v>
      </c>
      <c r="D18" s="1" t="s">
        <v>227</v>
      </c>
      <c r="P18" s="1" t="b">
        <v>1</v>
      </c>
    </row>
    <row r="19" spans="1:21" x14ac:dyDescent="0.25">
      <c r="A19" s="1">
        <v>19</v>
      </c>
      <c r="B19" s="1" t="str">
        <f>IF(C19="Name:","B"&amp;ROW(A19)&amp;":D"&amp;MATCH("Name:",$C20:$C$1999,0)+ROW(A19)-1,B18)</f>
        <v>B17:D23</v>
      </c>
      <c r="C19" s="1" t="s">
        <v>240</v>
      </c>
      <c r="D19" s="1" t="s">
        <v>11</v>
      </c>
    </row>
    <row r="20" spans="1:21" x14ac:dyDescent="0.25">
      <c r="A20" s="1">
        <v>20</v>
      </c>
      <c r="B20" s="1" t="str">
        <f>IF(C20="Name:","B"&amp;ROW(A20)&amp;":D"&amp;MATCH("Name:",$C21:$C$1999,0)+ROW(A20)-1,B19)</f>
        <v>B17:D23</v>
      </c>
      <c r="C20" s="1" t="s">
        <v>235</v>
      </c>
      <c r="D20" s="1" t="s">
        <v>12</v>
      </c>
    </row>
    <row r="21" spans="1:21" x14ac:dyDescent="0.25">
      <c r="A21" s="1">
        <v>21</v>
      </c>
      <c r="B21" s="1" t="str">
        <f>IF(C21="Name:","B"&amp;ROW(A21)&amp;":D"&amp;MATCH("Name:",$C22:$C$1999,0)+ROW(A21)-1,B20)</f>
        <v>B17:D23</v>
      </c>
      <c r="C21" s="1" t="s">
        <v>234</v>
      </c>
      <c r="D21" s="1" t="s">
        <v>424</v>
      </c>
    </row>
    <row r="22" spans="1:21" x14ac:dyDescent="0.25">
      <c r="A22" s="1">
        <v>22</v>
      </c>
      <c r="B22" s="1" t="str">
        <f>IF(C22="Name:","B"&amp;ROW(A22)&amp;":D"&amp;MATCH("Name:",$C23:$C$1999,0)+ROW(A22)-1,B21)</f>
        <v>B17:D23</v>
      </c>
      <c r="C22" s="1" t="s">
        <v>338</v>
      </c>
      <c r="D22" s="1" t="s">
        <v>342</v>
      </c>
    </row>
    <row r="23" spans="1:21" x14ac:dyDescent="0.25">
      <c r="A23" s="1">
        <v>23</v>
      </c>
      <c r="B23" s="1" t="str">
        <f>IF(C23="Name:","B"&amp;ROW(A23)&amp;":D"&amp;MATCH("Name:",$C24:$C$1999,0)+ROW(A23)-1,B22)</f>
        <v>B17:D23</v>
      </c>
      <c r="C23" s="1" t="s">
        <v>418</v>
      </c>
      <c r="D23" s="1" t="s">
        <v>418</v>
      </c>
    </row>
    <row r="24" spans="1:21" x14ac:dyDescent="0.25">
      <c r="A24" s="1">
        <v>24</v>
      </c>
      <c r="B24" s="1" t="str">
        <f>IF(C24="Name:","B"&amp;ROW(A24)&amp;":D"&amp;MATCH("Name:",$C25:$C$1999,0)+ROW(A24)-1,B23)</f>
        <v>B24:D31</v>
      </c>
      <c r="C24" s="1" t="s">
        <v>233</v>
      </c>
      <c r="D24" s="1" t="s">
        <v>13</v>
      </c>
      <c r="E24" s="1" t="str">
        <f ca="1">LEFT(INDEX(INDIRECT($B24),MATCH(E$2,INDIRECT(SUBSTITUTE(SUBSTITUTE($B24,"D","B"),"B","c")),0),3),SEARCH("(",INDEX(INDIRECT($B24),MATCH(E$2,INDIRECT(SUBSTITUTE(SUBSTITUTE($B24,"D","B"),"B","c")),0),3))-2)</f>
        <v>Pratt &amp; Whit</v>
      </c>
      <c r="F24" s="1" t="str">
        <f ca="1">TRIM(SUBSTITUTE(SUBSTITUTE(RIGHT(D24,LEN(D24)-LEN(E24)),")",""),"(",""))</f>
        <v>East Hartford, CT</v>
      </c>
      <c r="G24" s="1" t="str">
        <f ca="1">IFERROR(INDEX(INDIRECT($B24),MATCH(G$2,INDIRECT(SUBSTITUTE(SUBSTITUTE($B24,"D","B"),"B","c")),0),3),"")</f>
        <v>400 Main Street</v>
      </c>
      <c r="H24" s="1" t="str">
        <f t="shared" ref="H24:O24" ca="1" si="14">IFERROR(INDEX(INDIRECT($B24),MATCH(H$2,INDIRECT(SUBSTITUTE(SUBSTITUTE($B24,"D","B"),"B","c")),0),3),"")</f>
        <v/>
      </c>
      <c r="I24" s="1" t="str">
        <f t="shared" ca="1" si="14"/>
        <v/>
      </c>
      <c r="J24" s="1" t="str">
        <f t="shared" ca="1" si="14"/>
        <v>East Hartford, CT 06118</v>
      </c>
      <c r="K24" s="1" t="str">
        <f t="shared" ca="1" si="14"/>
        <v/>
      </c>
      <c r="L24" s="1" t="str">
        <f t="shared" ca="1" si="14"/>
        <v/>
      </c>
      <c r="M24" s="1" t="str">
        <f t="shared" ca="1" si="14"/>
        <v>(860)565-8804</v>
      </c>
      <c r="N24" s="1" t="str">
        <f t="shared" ca="1" si="14"/>
        <v>(860)755-3026</v>
      </c>
      <c r="O24" s="1" t="str">
        <f t="shared" ca="1" si="14"/>
        <v>robert.benjamin@pw.utc.com</v>
      </c>
      <c r="P24" s="1" t="b">
        <f>IF(LEN(P25)&lt;&gt;0,P25,FALSE)</f>
        <v>1</v>
      </c>
      <c r="Q24" s="1" t="b">
        <f t="shared" ref="Q24" si="15">IF(LEN(Q25)&lt;&gt;0,Q25,FALSE)</f>
        <v>1</v>
      </c>
      <c r="R24" s="1" t="b">
        <f t="shared" ref="R24" si="16">IF(LEN(R25)&lt;&gt;0,R25,FALSE)</f>
        <v>1</v>
      </c>
      <c r="S24" s="1" t="b">
        <f t="shared" ref="S24" si="17">IF(LEN(S25)&lt;&gt;0,S25,FALSE)</f>
        <v>0</v>
      </c>
      <c r="T24" s="1" t="b">
        <f t="shared" ref="T24" si="18">IF(LEN(T25)&lt;&gt;0,T25,FALSE)</f>
        <v>1</v>
      </c>
      <c r="U24" s="1" t="b">
        <f t="shared" ref="U24" si="19">IF(LEN(U25)&lt;&gt;0,U25,FALSE)</f>
        <v>1</v>
      </c>
    </row>
    <row r="25" spans="1:21" x14ac:dyDescent="0.25">
      <c r="A25" s="1">
        <v>25</v>
      </c>
      <c r="B25" s="1" t="str">
        <f>IF(C25="Name:","B"&amp;ROW(A25)&amp;":D"&amp;MATCH("Name:",$C26:$C$1999,0)+ROW(A25)-1,B24)</f>
        <v>B24:D31</v>
      </c>
      <c r="C25" s="1" t="s">
        <v>417</v>
      </c>
      <c r="D25" s="1" t="s">
        <v>425</v>
      </c>
      <c r="P25" s="1" t="b">
        <v>1</v>
      </c>
      <c r="Q25" s="1" t="b">
        <v>1</v>
      </c>
      <c r="R25" s="1" t="b">
        <v>1</v>
      </c>
      <c r="T25" s="1" t="b">
        <v>1</v>
      </c>
      <c r="U25" s="1" t="b">
        <v>1</v>
      </c>
    </row>
    <row r="26" spans="1:21" x14ac:dyDescent="0.25">
      <c r="A26" s="1">
        <v>26</v>
      </c>
      <c r="B26" s="1" t="str">
        <f>IF(C26="Name:","B"&amp;ROW(A26)&amp;":D"&amp;MATCH("Name:",$C27:$C$1999,0)+ROW(A26)-1,B25)</f>
        <v>B24:D31</v>
      </c>
      <c r="C26" s="1" t="s">
        <v>240</v>
      </c>
      <c r="D26" s="1" t="s">
        <v>47</v>
      </c>
    </row>
    <row r="27" spans="1:21" x14ac:dyDescent="0.25">
      <c r="A27" s="1">
        <v>27</v>
      </c>
      <c r="B27" s="1" t="str">
        <f>IF(C27="Name:","B"&amp;ROW(A27)&amp;":D"&amp;MATCH("Name:",$C28:$C$1999,0)+ROW(A27)-1,B26)</f>
        <v>B24:D31</v>
      </c>
      <c r="C27" s="1" t="s">
        <v>235</v>
      </c>
      <c r="D27" s="1" t="s">
        <v>16</v>
      </c>
    </row>
    <row r="28" spans="1:21" x14ac:dyDescent="0.25">
      <c r="A28" s="1">
        <v>28</v>
      </c>
      <c r="B28" s="1" t="str">
        <f>IF(C28="Name:","B"&amp;ROW(A28)&amp;":D"&amp;MATCH("Name:",$C29:$C$1999,0)+ROW(A28)-1,B27)</f>
        <v>B24:D31</v>
      </c>
      <c r="C28" s="1" t="s">
        <v>234</v>
      </c>
      <c r="D28" s="1" t="s">
        <v>426</v>
      </c>
    </row>
    <row r="29" spans="1:21" x14ac:dyDescent="0.25">
      <c r="A29" s="1">
        <v>29</v>
      </c>
      <c r="B29" s="1" t="str">
        <f>IF(C29="Name:","B"&amp;ROW(A29)&amp;":D"&amp;MATCH("Name:",$C30:$C$1999,0)+ROW(A29)-1,B28)</f>
        <v>B24:D31</v>
      </c>
      <c r="C29" s="1" t="s">
        <v>339</v>
      </c>
      <c r="D29" s="1" t="s">
        <v>427</v>
      </c>
    </row>
    <row r="30" spans="1:21" x14ac:dyDescent="0.25">
      <c r="A30" s="1">
        <v>30</v>
      </c>
      <c r="B30" s="1" t="str">
        <f>IF(C30="Name:","B"&amp;ROW(A30)&amp;":D"&amp;MATCH("Name:",$C31:$C$1999,0)+ROW(A30)-1,B29)</f>
        <v>B24:D31</v>
      </c>
      <c r="C30" s="1" t="s">
        <v>338</v>
      </c>
      <c r="D30" s="1" t="s">
        <v>343</v>
      </c>
    </row>
    <row r="31" spans="1:21" x14ac:dyDescent="0.25">
      <c r="A31" s="1">
        <v>31</v>
      </c>
      <c r="B31" s="1" t="str">
        <f>IF(C31="Name:","B"&amp;ROW(A31)&amp;":D"&amp;MATCH("Name:",$C32:$C$1999,0)+ROW(A31)-1,B30)</f>
        <v>B24:D31</v>
      </c>
      <c r="C31" s="1" t="s">
        <v>418</v>
      </c>
      <c r="D31" s="1" t="s">
        <v>418</v>
      </c>
    </row>
    <row r="32" spans="1:21" x14ac:dyDescent="0.25">
      <c r="A32" s="1">
        <v>32</v>
      </c>
      <c r="B32" s="1" t="str">
        <f>IF(C32="Name:","B"&amp;ROW(A32)&amp;":D"&amp;MATCH("Name:",$C33:$C$1999,0)+ROW(A32)-1,B31)</f>
        <v>B32:D38</v>
      </c>
      <c r="C32" s="1" t="s">
        <v>233</v>
      </c>
      <c r="D32" s="1" t="s">
        <v>53</v>
      </c>
      <c r="E32" s="1" t="str">
        <f ca="1">LEFT(INDEX(INDIRECT($B32),MATCH(E$2,INDIRECT(SUBSTITUTE(SUBSTITUTE($B32,"D","B"),"B","c")),0),3),SEARCH("(",INDEX(INDIRECT($B32),MATCH(E$2,INDIRECT(SUBSTITUTE(SUBSTITUTE($B32,"D","B"),"B","c")),0),3))-2)</f>
        <v>Sikorsky</v>
      </c>
      <c r="F32" s="1" t="str">
        <f ca="1">TRIM(SUBSTITUTE(SUBSTITUTE(RIGHT(D32,LEN(D32)-LEN(E32)),")",""),"(",""))</f>
        <v>Stratford, CT</v>
      </c>
      <c r="G32" s="1" t="str">
        <f ca="1">IFERROR(INDEX(INDIRECT($B32),MATCH(G$2,INDIRECT(SUBSTITUTE(SUBSTITUTE($B32,"D","B"),"B","c")),0),3),"")</f>
        <v>6900 Main Street</v>
      </c>
      <c r="H32" s="1" t="str">
        <f t="shared" ref="H32:O32" ca="1" si="20">IFERROR(INDEX(INDIRECT($B32),MATCH(H$2,INDIRECT(SUBSTITUTE(SUBSTITUTE($B32,"D","B"),"B","c")),0),3),"")</f>
        <v/>
      </c>
      <c r="I32" s="1" t="str">
        <f t="shared" ca="1" si="20"/>
        <v/>
      </c>
      <c r="J32" s="1" t="str">
        <f t="shared" ca="1" si="20"/>
        <v>Stratford, CT 06615-9129</v>
      </c>
      <c r="K32" s="1" t="str">
        <f t="shared" ca="1" si="20"/>
        <v/>
      </c>
      <c r="L32" s="1" t="str">
        <f t="shared" ca="1" si="20"/>
        <v/>
      </c>
      <c r="M32" s="1" t="str">
        <f t="shared" ca="1" si="20"/>
        <v>(484)785-4432</v>
      </c>
      <c r="N32" s="1" t="str">
        <f t="shared" ca="1" si="20"/>
        <v/>
      </c>
      <c r="O32" s="1" t="str">
        <f t="shared" ca="1" si="20"/>
        <v>susan.j.clapp@lmco.com</v>
      </c>
      <c r="P32" s="1" t="b">
        <f>IF(LEN(P33)&lt;&gt;0,P33,FALSE)</f>
        <v>1</v>
      </c>
      <c r="Q32" s="1" t="b">
        <f t="shared" ref="Q32" si="21">IF(LEN(Q33)&lt;&gt;0,Q33,FALSE)</f>
        <v>0</v>
      </c>
      <c r="R32" s="1" t="b">
        <f t="shared" ref="R32" si="22">IF(LEN(R33)&lt;&gt;0,R33,FALSE)</f>
        <v>1</v>
      </c>
      <c r="S32" s="1" t="b">
        <f t="shared" ref="S32" si="23">IF(LEN(S33)&lt;&gt;0,S33,FALSE)</f>
        <v>1</v>
      </c>
      <c r="T32" s="1" t="b">
        <f t="shared" ref="T32" si="24">IF(LEN(T33)&lt;&gt;0,T33,FALSE)</f>
        <v>0</v>
      </c>
      <c r="U32" s="1" t="b">
        <f t="shared" ref="U32" si="25">IF(LEN(U33)&lt;&gt;0,U33,FALSE)</f>
        <v>1</v>
      </c>
    </row>
    <row r="33" spans="1:21" x14ac:dyDescent="0.25">
      <c r="A33" s="1">
        <v>33</v>
      </c>
      <c r="B33" s="1" t="str">
        <f>IF(C33="Name:","B"&amp;ROW(A33)&amp;":D"&amp;MATCH("Name:",$C34:$C$1999,0)+ROW(A33)-1,B32)</f>
        <v>B32:D38</v>
      </c>
      <c r="C33" s="1" t="s">
        <v>417</v>
      </c>
      <c r="D33" s="1" t="s">
        <v>428</v>
      </c>
      <c r="P33" s="1" t="b">
        <v>1</v>
      </c>
      <c r="R33" s="1" t="b">
        <v>1</v>
      </c>
      <c r="S33" s="1" t="b">
        <v>1</v>
      </c>
      <c r="U33" s="1" t="b">
        <v>1</v>
      </c>
    </row>
    <row r="34" spans="1:21" x14ac:dyDescent="0.25">
      <c r="A34" s="1">
        <v>34</v>
      </c>
      <c r="B34" s="1" t="str">
        <f>IF(C34="Name:","B"&amp;ROW(A34)&amp;":D"&amp;MATCH("Name:",$C35:$C$1999,0)+ROW(A34)-1,B33)</f>
        <v>B32:D38</v>
      </c>
      <c r="C34" s="1" t="s">
        <v>240</v>
      </c>
      <c r="D34" s="1" t="s">
        <v>17</v>
      </c>
    </row>
    <row r="35" spans="1:21" x14ac:dyDescent="0.25">
      <c r="A35" s="1">
        <v>35</v>
      </c>
      <c r="B35" s="1" t="str">
        <f>IF(C35="Name:","B"&amp;ROW(A35)&amp;":D"&amp;MATCH("Name:",$C36:$C$1999,0)+ROW(A35)-1,B34)</f>
        <v>B32:D38</v>
      </c>
      <c r="C35" s="1" t="s">
        <v>235</v>
      </c>
      <c r="D35" s="1" t="s">
        <v>19</v>
      </c>
    </row>
    <row r="36" spans="1:21" x14ac:dyDescent="0.25">
      <c r="A36" s="1">
        <v>36</v>
      </c>
      <c r="B36" s="1" t="str">
        <f>IF(C36="Name:","B"&amp;ROW(A36)&amp;":D"&amp;MATCH("Name:",$C37:$C$1999,0)+ROW(A36)-1,B35)</f>
        <v>B32:D38</v>
      </c>
      <c r="C36" s="1" t="s">
        <v>234</v>
      </c>
      <c r="D36" s="1" t="s">
        <v>429</v>
      </c>
    </row>
    <row r="37" spans="1:21" x14ac:dyDescent="0.25">
      <c r="A37" s="1">
        <v>37</v>
      </c>
      <c r="B37" s="1" t="str">
        <f>IF(C37="Name:","B"&amp;ROW(A37)&amp;":D"&amp;MATCH("Name:",$C38:$C$1999,0)+ROW(A37)-1,B36)</f>
        <v>B32:D38</v>
      </c>
      <c r="C37" s="1" t="s">
        <v>338</v>
      </c>
      <c r="D37" s="1" t="s">
        <v>344</v>
      </c>
    </row>
    <row r="38" spans="1:21" x14ac:dyDescent="0.25">
      <c r="A38" s="1">
        <v>38</v>
      </c>
      <c r="B38" s="1" t="str">
        <f>IF(C38="Name:","B"&amp;ROW(A38)&amp;":D"&amp;MATCH("Name:",$C39:$C$1999,0)+ROW(A38)-1,B37)</f>
        <v>B32:D38</v>
      </c>
      <c r="C38" s="1" t="s">
        <v>418</v>
      </c>
      <c r="D38" s="1" t="s">
        <v>418</v>
      </c>
    </row>
    <row r="39" spans="1:21" x14ac:dyDescent="0.25">
      <c r="A39" s="1">
        <v>39</v>
      </c>
      <c r="B39" s="1" t="str">
        <f>IF(C39="Name:","B"&amp;ROW(A39)&amp;":D"&amp;MATCH("Name:",$C40:$C$1999,0)+ROW(A39)-1,B38)</f>
        <v>B39:D45</v>
      </c>
      <c r="C39" s="1" t="s">
        <v>233</v>
      </c>
      <c r="D39" s="1" t="s">
        <v>21</v>
      </c>
      <c r="E39" s="1" t="str">
        <f ca="1">LEFT(INDEX(INDIRECT($B39),MATCH(E$2,INDIRECT(SUBSTITUTE(SUBSTITUTE($B39,"D","B"),"B","c")),0),3),SEARCH("(",INDEX(INDIRECT($B39),MATCH(E$2,INDIRECT(SUBSTITUTE(SUBSTITUTE($B39,"D","B"),"B","c")),0),3))-2)</f>
        <v>Delta</v>
      </c>
      <c r="F39" s="1" t="str">
        <f ca="1">TRIM(SUBSTITUTE(SUBSTITUTE(RIGHT(D39,LEN(D39)-LEN(E39)),")",""),"(",""))</f>
        <v>NWA-ODA St. Paul, MN</v>
      </c>
      <c r="G39" s="1" t="str">
        <f ca="1">IFERROR(INDEX(INDIRECT($B39),MATCH(G$2,INDIRECT(SUBSTITUTE(SUBSTITUTE($B39,"D","B"),"B","c")),0),3),"")</f>
        <v>1775 M H Jackson Service Road</v>
      </c>
      <c r="H39" s="1" t="str">
        <f t="shared" ref="H39:O39" ca="1" si="26">IFERROR(INDEX(INDIRECT($B39),MATCH(H$2,INDIRECT(SUBSTITUTE(SUBSTITUTE($B39,"D","B"),"B","c")),0),3),"")</f>
        <v/>
      </c>
      <c r="I39" s="1" t="str">
        <f t="shared" ca="1" si="26"/>
        <v/>
      </c>
      <c r="J39" s="1" t="str">
        <f t="shared" ca="1" si="26"/>
        <v>Atlanta, GA 30320-6001</v>
      </c>
      <c r="K39" s="1" t="str">
        <f t="shared" ca="1" si="26"/>
        <v/>
      </c>
      <c r="L39" s="1" t="str">
        <f t="shared" ca="1" si="26"/>
        <v/>
      </c>
      <c r="M39" s="1" t="str">
        <f t="shared" ca="1" si="26"/>
        <v>(404)773-1320</v>
      </c>
      <c r="N39" s="1" t="str">
        <f t="shared" ca="1" si="26"/>
        <v/>
      </c>
      <c r="O39" s="1" t="str">
        <f t="shared" ca="1" si="26"/>
        <v>Mark.Watton@delta.com</v>
      </c>
      <c r="P39" s="1" t="b">
        <f>IF(LEN(P40)&lt;&gt;0,P40,FALSE)</f>
        <v>1</v>
      </c>
      <c r="Q39" s="1" t="b">
        <f t="shared" ref="Q39" si="27">IF(LEN(Q40)&lt;&gt;0,Q40,FALSE)</f>
        <v>0</v>
      </c>
      <c r="R39" s="1" t="b">
        <f t="shared" ref="R39" si="28">IF(LEN(R40)&lt;&gt;0,R40,FALSE)</f>
        <v>0</v>
      </c>
      <c r="S39" s="1" t="b">
        <f t="shared" ref="S39" si="29">IF(LEN(S40)&lt;&gt;0,S40,FALSE)</f>
        <v>0</v>
      </c>
      <c r="T39" s="1" t="b">
        <f t="shared" ref="T39" si="30">IF(LEN(T40)&lt;&gt;0,T40,FALSE)</f>
        <v>0</v>
      </c>
      <c r="U39" s="1" t="b">
        <f t="shared" ref="U39" si="31">IF(LEN(U40)&lt;&gt;0,U40,FALSE)</f>
        <v>0</v>
      </c>
    </row>
    <row r="40" spans="1:21" x14ac:dyDescent="0.25">
      <c r="A40" s="1">
        <v>40</v>
      </c>
      <c r="B40" s="1" t="str">
        <f>IF(C40="Name:","B"&amp;ROW(A40)&amp;":D"&amp;MATCH("Name:",$C41:$C$1999,0)+ROW(A40)-1,B39)</f>
        <v>B39:D45</v>
      </c>
      <c r="C40" s="1" t="s">
        <v>417</v>
      </c>
      <c r="D40" s="1" t="s">
        <v>227</v>
      </c>
      <c r="P40" s="1" t="b">
        <v>1</v>
      </c>
    </row>
    <row r="41" spans="1:21" x14ac:dyDescent="0.25">
      <c r="A41" s="1">
        <v>41</v>
      </c>
      <c r="B41" s="1" t="str">
        <f>IF(C41="Name:","B"&amp;ROW(A41)&amp;":D"&amp;MATCH("Name:",$C42:$C$1999,0)+ROW(A41)-1,B40)</f>
        <v>B39:D45</v>
      </c>
      <c r="C41" s="1" t="s">
        <v>240</v>
      </c>
      <c r="D41" s="1" t="s">
        <v>179</v>
      </c>
    </row>
    <row r="42" spans="1:21" x14ac:dyDescent="0.25">
      <c r="A42" s="1">
        <v>42</v>
      </c>
      <c r="B42" s="1" t="str">
        <f>IF(C42="Name:","B"&amp;ROW(A42)&amp;":D"&amp;MATCH("Name:",$C43:$C$1999,0)+ROW(A42)-1,B41)</f>
        <v>B39:D45</v>
      </c>
      <c r="C42" s="1" t="s">
        <v>235</v>
      </c>
      <c r="D42" s="1" t="s">
        <v>180</v>
      </c>
    </row>
    <row r="43" spans="1:21" x14ac:dyDescent="0.25">
      <c r="A43" s="1">
        <v>43</v>
      </c>
      <c r="B43" s="1" t="str">
        <f>IF(C43="Name:","B"&amp;ROW(A43)&amp;":D"&amp;MATCH("Name:",$C44:$C$1999,0)+ROW(A43)-1,B42)</f>
        <v>B39:D45</v>
      </c>
      <c r="C43" s="1" t="s">
        <v>234</v>
      </c>
      <c r="D43" s="1" t="s">
        <v>430</v>
      </c>
    </row>
    <row r="44" spans="1:21" x14ac:dyDescent="0.25">
      <c r="A44" s="1">
        <v>44</v>
      </c>
      <c r="B44" s="1" t="str">
        <f>IF(C44="Name:","B"&amp;ROW(A44)&amp;":D"&amp;MATCH("Name:",$C45:$C$1999,0)+ROW(A44)-1,B43)</f>
        <v>B39:D45</v>
      </c>
      <c r="C44" s="1" t="s">
        <v>338</v>
      </c>
      <c r="D44" s="1" t="s">
        <v>345</v>
      </c>
    </row>
    <row r="45" spans="1:21" x14ac:dyDescent="0.25">
      <c r="A45" s="1">
        <v>45</v>
      </c>
      <c r="B45" s="1" t="str">
        <f>IF(C45="Name:","B"&amp;ROW(A45)&amp;":D"&amp;MATCH("Name:",$C46:$C$1999,0)+ROW(A45)-1,B44)</f>
        <v>B39:D45</v>
      </c>
      <c r="C45" s="1" t="s">
        <v>418</v>
      </c>
      <c r="D45" s="1" t="s">
        <v>418</v>
      </c>
    </row>
    <row r="46" spans="1:21" x14ac:dyDescent="0.25">
      <c r="A46" s="1">
        <v>46</v>
      </c>
      <c r="B46" s="1" t="str">
        <f>IF(C46="Name:","B"&amp;ROW(A46)&amp;":D"&amp;MATCH("Name:",$C47:$C$1999,0)+ROW(A46)-1,B45)</f>
        <v>B46:D53</v>
      </c>
      <c r="C46" s="1" t="s">
        <v>233</v>
      </c>
      <c r="D46" s="1" t="s">
        <v>61</v>
      </c>
      <c r="E46" s="1" t="str">
        <f ca="1">LEFT(INDEX(INDIRECT($B46),MATCH(E$2,INDIRECT(SUBSTITUTE(SUBSTITUTE($B46,"D","B"),"B","c")),0),3),SEARCH("(",INDEX(INDIRECT($B46),MATCH(E$2,INDIRECT(SUBSTITUTE(SUBSTITUTE($B46,"D","B"),"B","c")),0),3))-2)</f>
        <v>Gulfstream</v>
      </c>
      <c r="F46" s="1" t="str">
        <f ca="1">TRIM(SUBSTITUTE(SUBSTITUTE(RIGHT(D46,LEN(D46)-LEN(E46)),")",""),"(",""))</f>
        <v>Savannah, GA</v>
      </c>
      <c r="G46" s="1" t="str">
        <f ca="1">IFERROR(INDEX(INDIRECT($B46),MATCH(G$2,INDIRECT(SUBSTITUTE(SUBSTITUTE($B46,"D","B"),"B","c")),0),3),"")</f>
        <v>P.O. Box 2206</v>
      </c>
      <c r="H46" s="1" t="str">
        <f t="shared" ref="H46:O46" ca="1" si="32">IFERROR(INDEX(INDIRECT($B46),MATCH(H$2,INDIRECT(SUBSTITUTE(SUBSTITUTE($B46,"D","B"),"B","c")),0),3),"")</f>
        <v/>
      </c>
      <c r="I46" s="1" t="str">
        <f t="shared" ca="1" si="32"/>
        <v/>
      </c>
      <c r="J46" s="1" t="str">
        <f t="shared" ca="1" si="32"/>
        <v>Savannah, GA 31402-2206</v>
      </c>
      <c r="K46" s="1" t="str">
        <f t="shared" ca="1" si="32"/>
        <v/>
      </c>
      <c r="L46" s="1" t="str">
        <f t="shared" ca="1" si="32"/>
        <v/>
      </c>
      <c r="M46" s="1" t="str">
        <f t="shared" ca="1" si="32"/>
        <v>(912)965-8868</v>
      </c>
      <c r="N46" s="1" t="str">
        <f t="shared" ca="1" si="32"/>
        <v>(912)965-2900</v>
      </c>
      <c r="O46" s="1" t="str">
        <f t="shared" ca="1" si="32"/>
        <v>robert.glasscock@gulfstream.com</v>
      </c>
      <c r="P46" s="1" t="b">
        <f>IF(LEN(P47)&lt;&gt;0,P47,FALSE)</f>
        <v>1</v>
      </c>
      <c r="Q46" s="1" t="b">
        <f t="shared" ref="Q46" si="33">IF(LEN(Q47)&lt;&gt;0,Q47,FALSE)</f>
        <v>1</v>
      </c>
      <c r="R46" s="1" t="b">
        <f t="shared" ref="R46" si="34">IF(LEN(R47)&lt;&gt;0,R47,FALSE)</f>
        <v>1</v>
      </c>
      <c r="S46" s="1" t="b">
        <f t="shared" ref="S46" si="35">IF(LEN(S47)&lt;&gt;0,S47,FALSE)</f>
        <v>1</v>
      </c>
      <c r="T46" s="1" t="b">
        <f t="shared" ref="T46" si="36">IF(LEN(T47)&lt;&gt;0,T47,FALSE)</f>
        <v>0</v>
      </c>
      <c r="U46" s="1" t="b">
        <f t="shared" ref="U46" si="37">IF(LEN(U47)&lt;&gt;0,U47,FALSE)</f>
        <v>1</v>
      </c>
    </row>
    <row r="47" spans="1:21" x14ac:dyDescent="0.25">
      <c r="A47" s="1">
        <v>47</v>
      </c>
      <c r="B47" s="1" t="str">
        <f>IF(C47="Name:","B"&amp;ROW(A47)&amp;":D"&amp;MATCH("Name:",$C48:$C$1999,0)+ROW(A47)-1,B46)</f>
        <v>B46:D53</v>
      </c>
      <c r="C47" s="1" t="s">
        <v>417</v>
      </c>
      <c r="D47" s="1" t="s">
        <v>431</v>
      </c>
      <c r="P47" s="1" t="b">
        <v>1</v>
      </c>
      <c r="Q47" s="1" t="b">
        <v>1</v>
      </c>
      <c r="R47" s="1" t="b">
        <v>1</v>
      </c>
      <c r="S47" s="1" t="b">
        <v>1</v>
      </c>
      <c r="U47" s="1" t="b">
        <v>1</v>
      </c>
    </row>
    <row r="48" spans="1:21" x14ac:dyDescent="0.25">
      <c r="A48" s="1">
        <v>48</v>
      </c>
      <c r="B48" s="1" t="str">
        <f>IF(C48="Name:","B"&amp;ROW(A48)&amp;":D"&amp;MATCH("Name:",$C49:$C$1999,0)+ROW(A48)-1,B47)</f>
        <v>B46:D53</v>
      </c>
      <c r="C48" s="1" t="s">
        <v>240</v>
      </c>
      <c r="D48" s="1" t="s">
        <v>62</v>
      </c>
    </row>
    <row r="49" spans="1:21" x14ac:dyDescent="0.25">
      <c r="A49" s="1">
        <v>49</v>
      </c>
      <c r="B49" s="1" t="str">
        <f>IF(C49="Name:","B"&amp;ROW(A49)&amp;":D"&amp;MATCH("Name:",$C50:$C$1999,0)+ROW(A49)-1,B48)</f>
        <v>B46:D53</v>
      </c>
      <c r="C49" s="1" t="s">
        <v>235</v>
      </c>
      <c r="D49" s="1" t="s">
        <v>23</v>
      </c>
    </row>
    <row r="50" spans="1:21" x14ac:dyDescent="0.25">
      <c r="A50" s="1">
        <v>50</v>
      </c>
      <c r="B50" s="1" t="str">
        <f>IF(C50="Name:","B"&amp;ROW(A50)&amp;":D"&amp;MATCH("Name:",$C51:$C$1999,0)+ROW(A50)-1,B49)</f>
        <v>B46:D53</v>
      </c>
      <c r="C50" s="1" t="s">
        <v>234</v>
      </c>
      <c r="D50" s="1" t="s">
        <v>432</v>
      </c>
    </row>
    <row r="51" spans="1:21" x14ac:dyDescent="0.25">
      <c r="A51" s="1">
        <v>51</v>
      </c>
      <c r="B51" s="1" t="str">
        <f>IF(C51="Name:","B"&amp;ROW(A51)&amp;":D"&amp;MATCH("Name:",$C52:$C$1999,0)+ROW(A51)-1,B50)</f>
        <v>B46:D53</v>
      </c>
      <c r="C51" s="1" t="s">
        <v>339</v>
      </c>
      <c r="D51" s="1" t="s">
        <v>433</v>
      </c>
    </row>
    <row r="52" spans="1:21" x14ac:dyDescent="0.25">
      <c r="A52" s="1">
        <v>52</v>
      </c>
      <c r="B52" s="1" t="str">
        <f>IF(C52="Name:","B"&amp;ROW(A52)&amp;":D"&amp;MATCH("Name:",$C53:$C$1999,0)+ROW(A52)-1,B51)</f>
        <v>B46:D53</v>
      </c>
      <c r="C52" s="1" t="s">
        <v>338</v>
      </c>
      <c r="D52" s="1" t="s">
        <v>346</v>
      </c>
    </row>
    <row r="53" spans="1:21" x14ac:dyDescent="0.25">
      <c r="A53" s="1">
        <v>53</v>
      </c>
      <c r="B53" s="1" t="str">
        <f>IF(C53="Name:","B"&amp;ROW(A53)&amp;":D"&amp;MATCH("Name:",$C54:$C$1999,0)+ROW(A53)-1,B52)</f>
        <v>B46:D53</v>
      </c>
      <c r="C53" s="1" t="s">
        <v>418</v>
      </c>
      <c r="D53" s="1" t="s">
        <v>418</v>
      </c>
    </row>
    <row r="54" spans="1:21" x14ac:dyDescent="0.25">
      <c r="A54" s="1">
        <v>54</v>
      </c>
      <c r="B54" s="1" t="str">
        <f>IF(C54="Name:","B"&amp;ROW(A54)&amp;":D"&amp;MATCH("Name:",$C55:$C$1999,0)+ROW(A54)-1,B53)</f>
        <v>B54:D61</v>
      </c>
      <c r="C54" s="1" t="s">
        <v>233</v>
      </c>
      <c r="D54" s="1" t="s">
        <v>24</v>
      </c>
      <c r="E54" s="1" t="str">
        <f ca="1">LEFT(INDEX(INDIRECT($B54),MATCH(E$2,INDIRECT(SUBSTITUTE(SUBSTITUTE($B54,"D","B"),"B","c")),0),3),SEARCH("(",INDEX(INDIRECT($B54),MATCH(E$2,INDIRECT(SUBSTITUTE(SUBSTITUTE($B54,"D","B"),"B","c")),0),3))-2)</f>
        <v>Ham Sundstrand</v>
      </c>
      <c r="F54" s="1" t="str">
        <f ca="1">TRIM(SUBSTITUTE(SUBSTITUTE(RIGHT(D54,LEN(D54)-LEN(E54)),")",""),"(",""))</f>
        <v>Rockford, IL</v>
      </c>
      <c r="G54" s="1" t="str">
        <f ca="1">IFERROR(INDEX(INDIRECT($B54),MATCH(G$2,INDIRECT(SUBSTITUTE(SUBSTITUTE($B54,"D","B"),"B","c")),0),3),"")</f>
        <v>4747 Harrison Avenue Cert. Rep. St #JW2R941K</v>
      </c>
      <c r="H54" s="1" t="str">
        <f t="shared" ref="H54:O54" ca="1" si="38">IFERROR(INDEX(INDIRECT($B54),MATCH(H$2,INDIRECT(SUBSTITUTE(SUBSTITUTE($B54,"D","B"),"B","c")),0),3),"")</f>
        <v/>
      </c>
      <c r="I54" s="1" t="str">
        <f t="shared" ca="1" si="38"/>
        <v/>
      </c>
      <c r="J54" s="1" t="str">
        <f t="shared" ca="1" si="38"/>
        <v>Rockford, IL 61125-7002</v>
      </c>
      <c r="K54" s="1" t="str">
        <f t="shared" ca="1" si="38"/>
        <v/>
      </c>
      <c r="L54" s="1" t="str">
        <f t="shared" ca="1" si="38"/>
        <v/>
      </c>
      <c r="M54" s="1" t="str">
        <f t="shared" ca="1" si="38"/>
        <v>(815)226-6559</v>
      </c>
      <c r="N54" s="1" t="str">
        <f t="shared" ca="1" si="38"/>
        <v>(815)226-5223</v>
      </c>
      <c r="O54" s="1" t="str">
        <f t="shared" ca="1" si="38"/>
        <v>david.krizka@hs.utc.com</v>
      </c>
      <c r="P54" s="1" t="b">
        <f>IF(LEN(P55)&lt;&gt;0,P55,FALSE)</f>
        <v>1</v>
      </c>
      <c r="Q54" s="1" t="b">
        <f t="shared" ref="Q54" si="39">IF(LEN(Q55)&lt;&gt;0,Q55,FALSE)</f>
        <v>0</v>
      </c>
      <c r="R54" s="1" t="b">
        <f t="shared" ref="R54" si="40">IF(LEN(R55)&lt;&gt;0,R55,FALSE)</f>
        <v>0</v>
      </c>
      <c r="S54" s="1" t="b">
        <f t="shared" ref="S54" si="41">IF(LEN(S55)&lt;&gt;0,S55,FALSE)</f>
        <v>0</v>
      </c>
      <c r="T54" s="1" t="b">
        <f t="shared" ref="T54" si="42">IF(LEN(T55)&lt;&gt;0,T55,FALSE)</f>
        <v>0</v>
      </c>
      <c r="U54" s="1" t="b">
        <f t="shared" ref="U54" si="43">IF(LEN(U55)&lt;&gt;0,U55,FALSE)</f>
        <v>0</v>
      </c>
    </row>
    <row r="55" spans="1:21" x14ac:dyDescent="0.25">
      <c r="A55" s="1">
        <v>55</v>
      </c>
      <c r="B55" s="1" t="str">
        <f>IF(C55="Name:","B"&amp;ROW(A55)&amp;":D"&amp;MATCH("Name:",$C56:$C$1999,0)+ROW(A55)-1,B54)</f>
        <v>B54:D61</v>
      </c>
      <c r="C55" s="1" t="s">
        <v>417</v>
      </c>
      <c r="D55" s="1" t="s">
        <v>227</v>
      </c>
      <c r="P55" s="1" t="b">
        <v>1</v>
      </c>
    </row>
    <row r="56" spans="1:21" x14ac:dyDescent="0.25">
      <c r="A56" s="1">
        <v>56</v>
      </c>
      <c r="B56" s="1" t="str">
        <f>IF(C56="Name:","B"&amp;ROW(A56)&amp;":D"&amp;MATCH("Name:",$C57:$C$1999,0)+ROW(A56)-1,B55)</f>
        <v>B54:D61</v>
      </c>
      <c r="C56" s="1" t="s">
        <v>240</v>
      </c>
      <c r="D56" s="1" t="s">
        <v>181</v>
      </c>
    </row>
    <row r="57" spans="1:21" x14ac:dyDescent="0.25">
      <c r="A57" s="1">
        <v>57</v>
      </c>
      <c r="B57" s="1" t="str">
        <f>IF(C57="Name:","B"&amp;ROW(A57)&amp;":D"&amp;MATCH("Name:",$C58:$C$1999,0)+ROW(A57)-1,B56)</f>
        <v>B54:D61</v>
      </c>
      <c r="C57" s="1" t="s">
        <v>235</v>
      </c>
      <c r="D57" s="1" t="s">
        <v>25</v>
      </c>
    </row>
    <row r="58" spans="1:21" x14ac:dyDescent="0.25">
      <c r="A58" s="1">
        <v>58</v>
      </c>
      <c r="B58" s="1" t="str">
        <f>IF(C58="Name:","B"&amp;ROW(A58)&amp;":D"&amp;MATCH("Name:",$C59:$C$1999,0)+ROW(A58)-1,B57)</f>
        <v>B54:D61</v>
      </c>
      <c r="C58" s="1" t="s">
        <v>234</v>
      </c>
      <c r="D58" s="1" t="s">
        <v>434</v>
      </c>
    </row>
    <row r="59" spans="1:21" x14ac:dyDescent="0.25">
      <c r="A59" s="1">
        <v>59</v>
      </c>
      <c r="B59" s="1" t="str">
        <f>IF(C59="Name:","B"&amp;ROW(A59)&amp;":D"&amp;MATCH("Name:",$C60:$C$1999,0)+ROW(A59)-1,B58)</f>
        <v>B54:D61</v>
      </c>
      <c r="C59" s="1" t="s">
        <v>339</v>
      </c>
      <c r="D59" s="1" t="s">
        <v>435</v>
      </c>
    </row>
    <row r="60" spans="1:21" x14ac:dyDescent="0.25">
      <c r="A60" s="1">
        <v>60</v>
      </c>
      <c r="B60" s="1" t="str">
        <f>IF(C60="Name:","B"&amp;ROW(A60)&amp;":D"&amp;MATCH("Name:",$C61:$C$1999,0)+ROW(A60)-1,B59)</f>
        <v>B54:D61</v>
      </c>
      <c r="C60" s="1" t="s">
        <v>338</v>
      </c>
      <c r="D60" s="1" t="s">
        <v>347</v>
      </c>
    </row>
    <row r="61" spans="1:21" x14ac:dyDescent="0.25">
      <c r="A61" s="1">
        <v>61</v>
      </c>
      <c r="B61" s="1" t="str">
        <f>IF(C61="Name:","B"&amp;ROW(A61)&amp;":D"&amp;MATCH("Name:",$C62:$C$1999,0)+ROW(A61)-1,B60)</f>
        <v>B54:D61</v>
      </c>
      <c r="C61" s="1" t="s">
        <v>418</v>
      </c>
      <c r="D61" s="1" t="s">
        <v>418</v>
      </c>
    </row>
    <row r="62" spans="1:21" x14ac:dyDescent="0.25">
      <c r="A62" s="1">
        <v>62</v>
      </c>
      <c r="B62" s="1" t="str">
        <f>IF(C62="Name:","B"&amp;ROW(A62)&amp;":D"&amp;MATCH("Name:",$C63:$C$1999,0)+ROW(A62)-1,B61)</f>
        <v>B62:D69</v>
      </c>
      <c r="C62" s="1" t="s">
        <v>233</v>
      </c>
      <c r="D62" s="1" t="s">
        <v>2</v>
      </c>
      <c r="E62" s="1" t="str">
        <f ca="1">LEFT(INDEX(INDIRECT($B62),MATCH(E$2,INDIRECT(SUBSTITUTE(SUBSTITUTE($B62,"D","B"),"B","c")),0),3),SEARCH("(",INDEX(INDIRECT($B62),MATCH(E$2,INDIRECT(SUBSTITUTE(SUBSTITUTE($B62,"D","B"),"B","c")),0),3))-2)</f>
        <v>Learjet Inc</v>
      </c>
      <c r="F62" s="1" t="str">
        <f ca="1">TRIM(SUBSTITUTE(SUBSTITUTE(RIGHT(D62,LEN(D62)-LEN(E62)),")",""),"(",""))</f>
        <v>Wichita, KS</v>
      </c>
      <c r="G62" s="1" t="str">
        <f ca="1">IFERROR(INDEX(INDIRECT($B62),MATCH(G$2,INDIRECT(SUBSTITUTE(SUBSTITUTE($B62,"D","B"),"B","c")),0),3),"")</f>
        <v>One Learjet Way</v>
      </c>
      <c r="H62" s="1" t="str">
        <f t="shared" ref="H62:O62" ca="1" si="44">IFERROR(INDEX(INDIRECT($B62),MATCH(H$2,INDIRECT(SUBSTITUTE(SUBSTITUTE($B62,"D","B"),"B","c")),0),3),"")</f>
        <v/>
      </c>
      <c r="I62" s="1" t="str">
        <f t="shared" ca="1" si="44"/>
        <v/>
      </c>
      <c r="J62" s="1" t="str">
        <f t="shared" ca="1" si="44"/>
        <v>Wichita, KS 67209-2942</v>
      </c>
      <c r="K62" s="1" t="str">
        <f t="shared" ca="1" si="44"/>
        <v/>
      </c>
      <c r="L62" s="1" t="str">
        <f t="shared" ca="1" si="44"/>
        <v/>
      </c>
      <c r="M62" s="1" t="str">
        <f t="shared" ca="1" si="44"/>
        <v>(316)946-3446</v>
      </c>
      <c r="N62" s="1" t="str">
        <f t="shared" ca="1" si="44"/>
        <v>(316)946-2809</v>
      </c>
      <c r="O62" s="1" t="str">
        <f t="shared" ca="1" si="44"/>
        <v>keith.johnston@aero.bombardier.com</v>
      </c>
      <c r="P62" s="1" t="b">
        <f>IF(LEN(P63)&lt;&gt;0,P63,FALSE)</f>
        <v>1</v>
      </c>
      <c r="Q62" s="1" t="b">
        <f t="shared" ref="Q62" si="45">IF(LEN(Q63)&lt;&gt;0,Q63,FALSE)</f>
        <v>0</v>
      </c>
      <c r="R62" s="1" t="b">
        <f t="shared" ref="R62" si="46">IF(LEN(R63)&lt;&gt;0,R63,FALSE)</f>
        <v>1</v>
      </c>
      <c r="S62" s="1" t="b">
        <f t="shared" ref="S62" si="47">IF(LEN(S63)&lt;&gt;0,S63,FALSE)</f>
        <v>1</v>
      </c>
      <c r="T62" s="1" t="b">
        <f t="shared" ref="T62" si="48">IF(LEN(T63)&lt;&gt;0,T63,FALSE)</f>
        <v>0</v>
      </c>
      <c r="U62" s="1" t="b">
        <f t="shared" ref="U62" si="49">IF(LEN(U63)&lt;&gt;0,U63,FALSE)</f>
        <v>1</v>
      </c>
    </row>
    <row r="63" spans="1:21" x14ac:dyDescent="0.25">
      <c r="A63" s="1">
        <v>63</v>
      </c>
      <c r="B63" s="1" t="str">
        <f>IF(C63="Name:","B"&amp;ROW(A63)&amp;":D"&amp;MATCH("Name:",$C64:$C$1999,0)+ROW(A63)-1,B62)</f>
        <v>B62:D69</v>
      </c>
      <c r="C63" s="1" t="s">
        <v>417</v>
      </c>
      <c r="D63" s="1" t="s">
        <v>428</v>
      </c>
      <c r="P63" s="1" t="b">
        <v>1</v>
      </c>
      <c r="R63" s="1" t="b">
        <v>1</v>
      </c>
      <c r="S63" s="1" t="b">
        <v>1</v>
      </c>
      <c r="U63" s="1" t="b">
        <v>1</v>
      </c>
    </row>
    <row r="64" spans="1:21" x14ac:dyDescent="0.25">
      <c r="A64" s="1">
        <v>64</v>
      </c>
      <c r="B64" s="1" t="str">
        <f>IF(C64="Name:","B"&amp;ROW(A64)&amp;":D"&amp;MATCH("Name:",$C65:$C$1999,0)+ROW(A64)-1,B63)</f>
        <v>B62:D69</v>
      </c>
      <c r="C64" s="1" t="s">
        <v>240</v>
      </c>
      <c r="D64" s="1" t="s">
        <v>5</v>
      </c>
    </row>
    <row r="65" spans="1:21" x14ac:dyDescent="0.25">
      <c r="A65" s="1">
        <v>65</v>
      </c>
      <c r="B65" s="1" t="str">
        <f>IF(C65="Name:","B"&amp;ROW(A65)&amp;":D"&amp;MATCH("Name:",$C66:$C$1999,0)+ROW(A65)-1,B64)</f>
        <v>B62:D69</v>
      </c>
      <c r="C65" s="1" t="s">
        <v>235</v>
      </c>
      <c r="D65" s="1" t="s">
        <v>7</v>
      </c>
    </row>
    <row r="66" spans="1:21" x14ac:dyDescent="0.25">
      <c r="A66" s="1">
        <v>66</v>
      </c>
      <c r="B66" s="1" t="str">
        <f>IF(C66="Name:","B"&amp;ROW(A66)&amp;":D"&amp;MATCH("Name:",$C67:$C$1999,0)+ROW(A66)-1,B65)</f>
        <v>B62:D69</v>
      </c>
      <c r="C66" s="1" t="s">
        <v>234</v>
      </c>
      <c r="D66" s="1" t="s">
        <v>436</v>
      </c>
    </row>
    <row r="67" spans="1:21" x14ac:dyDescent="0.25">
      <c r="A67" s="1">
        <v>67</v>
      </c>
      <c r="B67" s="1" t="str">
        <f>IF(C67="Name:","B"&amp;ROW(A67)&amp;":D"&amp;MATCH("Name:",$C68:$C$1999,0)+ROW(A67)-1,B66)</f>
        <v>B62:D69</v>
      </c>
      <c r="C67" s="1" t="s">
        <v>339</v>
      </c>
      <c r="D67" s="1" t="s">
        <v>437</v>
      </c>
    </row>
    <row r="68" spans="1:21" x14ac:dyDescent="0.25">
      <c r="A68" s="1">
        <v>68</v>
      </c>
      <c r="B68" s="1" t="str">
        <f>IF(C68="Name:","B"&amp;ROW(A68)&amp;":D"&amp;MATCH("Name:",$C69:$C$1999,0)+ROW(A68)-1,B67)</f>
        <v>B62:D69</v>
      </c>
      <c r="C68" s="1" t="s">
        <v>338</v>
      </c>
      <c r="D68" s="1" t="s">
        <v>348</v>
      </c>
    </row>
    <row r="69" spans="1:21" x14ac:dyDescent="0.25">
      <c r="A69" s="1">
        <v>69</v>
      </c>
      <c r="B69" s="1" t="str">
        <f>IF(C69="Name:","B"&amp;ROW(A69)&amp;":D"&amp;MATCH("Name:",$C70:$C$1999,0)+ROW(A69)-1,B68)</f>
        <v>B62:D69</v>
      </c>
      <c r="C69" s="1" t="s">
        <v>418</v>
      </c>
      <c r="D69" s="1" t="s">
        <v>418</v>
      </c>
    </row>
    <row r="70" spans="1:21" x14ac:dyDescent="0.25">
      <c r="A70" s="1">
        <v>70</v>
      </c>
      <c r="B70" s="1" t="str">
        <f>IF(C70="Name:","B"&amp;ROW(A70)&amp;":D"&amp;MATCH("Name:",$C71:$C$1999,0)+ROW(A70)-1,B69)</f>
        <v>B70:D77</v>
      </c>
      <c r="C70" s="1" t="s">
        <v>233</v>
      </c>
      <c r="D70" s="1" t="s">
        <v>182</v>
      </c>
      <c r="E70" s="1" t="str">
        <f ca="1">LEFT(INDEX(INDIRECT($B70),MATCH(E$2,INDIRECT(SUBSTITUTE(SUBSTITUTE($B70,"D","B"),"B","c")),0),3),SEARCH("(",INDEX(INDIRECT($B70),MATCH(E$2,INDIRECT(SUBSTITUTE(SUBSTITUTE($B70,"D","B"),"B","c")),0),3))-2)</f>
        <v>Mid-Continent</v>
      </c>
      <c r="F70" s="1" t="str">
        <f ca="1">TRIM(SUBSTITUTE(SUBSTITUTE(RIGHT(D70,LEN(D70)-LEN(E70)),")",""),"(",""))</f>
        <v>Wichita, KS</v>
      </c>
      <c r="G70" s="1" t="str">
        <f ca="1">IFERROR(INDEX(INDIRECT($B70),MATCH(G$2,INDIRECT(SUBSTITUTE(SUBSTITUTE($B70,"D","B"),"B","c")),0),3),"")</f>
        <v>9400 East 34th Street North</v>
      </c>
      <c r="H70" s="1" t="str">
        <f t="shared" ref="H70:O70" ca="1" si="50">IFERROR(INDEX(INDIRECT($B70),MATCH(H$2,INDIRECT(SUBSTITUTE(SUBSTITUTE($B70,"D","B"),"B","c")),0),3),"")</f>
        <v/>
      </c>
      <c r="I70" s="1" t="str">
        <f t="shared" ca="1" si="50"/>
        <v/>
      </c>
      <c r="J70" s="1" t="str">
        <f t="shared" ca="1" si="50"/>
        <v>Wichita, KS 67226</v>
      </c>
      <c r="K70" s="1" t="str">
        <f t="shared" ca="1" si="50"/>
        <v/>
      </c>
      <c r="L70" s="1" t="str">
        <f t="shared" ca="1" si="50"/>
        <v/>
      </c>
      <c r="M70" s="1" t="str">
        <f t="shared" ca="1" si="50"/>
        <v>(316)630-0101</v>
      </c>
      <c r="N70" s="1" t="str">
        <f t="shared" ca="1" si="50"/>
        <v>(316)630-0723</v>
      </c>
      <c r="O70" s="1" t="str">
        <f t="shared" ca="1" si="50"/>
        <v>marks@mcico.com</v>
      </c>
      <c r="P70" s="1" t="b">
        <f>IF(LEN(P71)&lt;&gt;0,P71,FALSE)</f>
        <v>1</v>
      </c>
      <c r="Q70" s="1" t="b">
        <f t="shared" ref="Q70" si="51">IF(LEN(Q71)&lt;&gt;0,Q71,FALSE)</f>
        <v>0</v>
      </c>
      <c r="R70" s="1" t="b">
        <f t="shared" ref="R70" si="52">IF(LEN(R71)&lt;&gt;0,R71,FALSE)</f>
        <v>0</v>
      </c>
      <c r="S70" s="1" t="b">
        <f t="shared" ref="S70" si="53">IF(LEN(S71)&lt;&gt;0,S71,FALSE)</f>
        <v>0</v>
      </c>
      <c r="T70" s="1" t="b">
        <f t="shared" ref="T70" si="54">IF(LEN(T71)&lt;&gt;0,T71,FALSE)</f>
        <v>0</v>
      </c>
      <c r="U70" s="1" t="b">
        <f t="shared" ref="U70" si="55">IF(LEN(U71)&lt;&gt;0,U71,FALSE)</f>
        <v>0</v>
      </c>
    </row>
    <row r="71" spans="1:21" x14ac:dyDescent="0.25">
      <c r="A71" s="1">
        <v>71</v>
      </c>
      <c r="B71" s="1" t="str">
        <f>IF(C71="Name:","B"&amp;ROW(A71)&amp;":D"&amp;MATCH("Name:",$C72:$C$1999,0)+ROW(A71)-1,B70)</f>
        <v>B70:D77</v>
      </c>
      <c r="C71" s="1" t="s">
        <v>417</v>
      </c>
      <c r="D71" s="1" t="s">
        <v>227</v>
      </c>
      <c r="P71" s="1" t="b">
        <v>1</v>
      </c>
    </row>
    <row r="72" spans="1:21" x14ac:dyDescent="0.25">
      <c r="A72" s="1">
        <v>72</v>
      </c>
      <c r="B72" s="1" t="str">
        <f>IF(C72="Name:","B"&amp;ROW(A72)&amp;":D"&amp;MATCH("Name:",$C73:$C$1999,0)+ROW(A72)-1,B71)</f>
        <v>B70:D77</v>
      </c>
      <c r="C72" s="1" t="s">
        <v>240</v>
      </c>
      <c r="D72" s="1" t="s">
        <v>183</v>
      </c>
    </row>
    <row r="73" spans="1:21" x14ac:dyDescent="0.25">
      <c r="A73" s="1">
        <v>73</v>
      </c>
      <c r="B73" s="1" t="str">
        <f>IF(C73="Name:","B"&amp;ROW(A73)&amp;":D"&amp;MATCH("Name:",$C74:$C$1999,0)+ROW(A73)-1,B72)</f>
        <v>B70:D77</v>
      </c>
      <c r="C73" s="1" t="s">
        <v>235</v>
      </c>
      <c r="D73" s="1" t="s">
        <v>184</v>
      </c>
    </row>
    <row r="74" spans="1:21" x14ac:dyDescent="0.25">
      <c r="A74" s="1">
        <v>74</v>
      </c>
      <c r="B74" s="1" t="str">
        <f>IF(C74="Name:","B"&amp;ROW(A74)&amp;":D"&amp;MATCH("Name:",$C75:$C$1999,0)+ROW(A74)-1,B73)</f>
        <v>B70:D77</v>
      </c>
      <c r="C74" s="1" t="s">
        <v>234</v>
      </c>
      <c r="D74" s="1" t="s">
        <v>438</v>
      </c>
    </row>
    <row r="75" spans="1:21" x14ac:dyDescent="0.25">
      <c r="A75" s="1">
        <v>75</v>
      </c>
      <c r="B75" s="1" t="str">
        <f>IF(C75="Name:","B"&amp;ROW(A75)&amp;":D"&amp;MATCH("Name:",$C76:$C$1999,0)+ROW(A75)-1,B74)</f>
        <v>B70:D77</v>
      </c>
      <c r="C75" s="1" t="s">
        <v>339</v>
      </c>
      <c r="D75" s="1" t="s">
        <v>439</v>
      </c>
    </row>
    <row r="76" spans="1:21" x14ac:dyDescent="0.25">
      <c r="A76" s="1">
        <v>76</v>
      </c>
      <c r="B76" s="1" t="str">
        <f>IF(C76="Name:","B"&amp;ROW(A76)&amp;":D"&amp;MATCH("Name:",$C77:$C$1999,0)+ROW(A76)-1,B75)</f>
        <v>B70:D77</v>
      </c>
      <c r="C76" s="1" t="s">
        <v>338</v>
      </c>
      <c r="D76" s="1" t="s">
        <v>349</v>
      </c>
    </row>
    <row r="77" spans="1:21" x14ac:dyDescent="0.25">
      <c r="A77" s="1">
        <v>77</v>
      </c>
      <c r="B77" s="1" t="str">
        <f>IF(C77="Name:","B"&amp;ROW(A77)&amp;":D"&amp;MATCH("Name:",$C78:$C$1999,0)+ROW(A77)-1,B76)</f>
        <v>B70:D77</v>
      </c>
      <c r="C77" s="1" t="s">
        <v>418</v>
      </c>
      <c r="D77" s="1" t="s">
        <v>418</v>
      </c>
    </row>
    <row r="78" spans="1:21" x14ac:dyDescent="0.25">
      <c r="A78" s="1">
        <v>78</v>
      </c>
      <c r="B78" s="1" t="str">
        <f>IF(C78="Name:","B"&amp;ROW(A78)&amp;":D"&amp;MATCH("Name:",$C79:$C$1999,0)+ROW(A78)-1,B77)</f>
        <v>B78:D85</v>
      </c>
      <c r="C78" s="1" t="s">
        <v>233</v>
      </c>
      <c r="D78" s="1" t="s">
        <v>10</v>
      </c>
      <c r="E78" s="1" t="str">
        <f ca="1">LEFT(INDEX(INDIRECT($B78),MATCH(E$2,INDIRECT(SUBSTITUTE(SUBSTITUTE($B78,"D","B"),"B","c")),0),3),SEARCH("(",INDEX(INDIRECT($B78),MATCH(E$2,INDIRECT(SUBSTITUTE(SUBSTITUTE($B78,"D","B"),"B","c")),0),3))-2)</f>
        <v>Textron</v>
      </c>
      <c r="F78" s="1" t="str">
        <f ca="1">TRIM(SUBSTITUTE(SUBSTITUTE(RIGHT(D78,LEN(D78)-LEN(E78)),")",""),"(",""))</f>
        <v>Wichita, KS</v>
      </c>
      <c r="G78" s="1" t="str">
        <f ca="1">IFERROR(INDEX(INDIRECT($B78),MATCH(G$2,INDIRECT(SUBSTITUTE(SUBSTITUTE($B78,"D","B"),"B","c")),0),3),"")</f>
        <v>One Cessna Boulevard, Mail Stop W2-2</v>
      </c>
      <c r="H78" s="1" t="str">
        <f t="shared" ref="H78:O78" ca="1" si="56">IFERROR(INDEX(INDIRECT($B78),MATCH(H$2,INDIRECT(SUBSTITUTE(SUBSTITUTE($B78,"D","B"),"B","c")),0),3),"")</f>
        <v/>
      </c>
      <c r="I78" s="1" t="str">
        <f t="shared" ca="1" si="56"/>
        <v/>
      </c>
      <c r="J78" s="1" t="str">
        <f t="shared" ca="1" si="56"/>
        <v>Wichita, KS 67215</v>
      </c>
      <c r="K78" s="1" t="str">
        <f t="shared" ca="1" si="56"/>
        <v/>
      </c>
      <c r="L78" s="1" t="str">
        <f t="shared" ca="1" si="56"/>
        <v/>
      </c>
      <c r="M78" s="1" t="str">
        <f t="shared" ca="1" si="56"/>
        <v>(316)517-3764</v>
      </c>
      <c r="N78" s="1" t="str">
        <f t="shared" ca="1" si="56"/>
        <v>(316)671-2440</v>
      </c>
      <c r="O78" s="1" t="str">
        <f t="shared" ca="1" si="56"/>
        <v>sgielisch@txtav.com</v>
      </c>
      <c r="P78" s="1" t="b">
        <f>IF(LEN(P79)&lt;&gt;0,P79,FALSE)</f>
        <v>1</v>
      </c>
      <c r="Q78" s="1" t="b">
        <f t="shared" ref="Q78" si="57">IF(LEN(Q79)&lt;&gt;0,Q79,FALSE)</f>
        <v>0</v>
      </c>
      <c r="R78" s="1" t="b">
        <f t="shared" ref="R78" si="58">IF(LEN(R79)&lt;&gt;0,R79,FALSE)</f>
        <v>1</v>
      </c>
      <c r="S78" s="1" t="b">
        <f t="shared" ref="S78" si="59">IF(LEN(S79)&lt;&gt;0,S79,FALSE)</f>
        <v>1</v>
      </c>
      <c r="T78" s="1" t="b">
        <f t="shared" ref="T78" si="60">IF(LEN(T79)&lt;&gt;0,T79,FALSE)</f>
        <v>0</v>
      </c>
      <c r="U78" s="1" t="b">
        <f t="shared" ref="U78" si="61">IF(LEN(U79)&lt;&gt;0,U79,FALSE)</f>
        <v>1</v>
      </c>
    </row>
    <row r="79" spans="1:21" x14ac:dyDescent="0.25">
      <c r="A79" s="1">
        <v>79</v>
      </c>
      <c r="B79" s="1" t="str">
        <f>IF(C79="Name:","B"&amp;ROW(A79)&amp;":D"&amp;MATCH("Name:",$C80:$C$1999,0)+ROW(A79)-1,B78)</f>
        <v>B78:D85</v>
      </c>
      <c r="C79" s="1" t="s">
        <v>417</v>
      </c>
      <c r="D79" s="1" t="s">
        <v>428</v>
      </c>
      <c r="P79" s="1" t="b">
        <v>1</v>
      </c>
      <c r="R79" s="1" t="b">
        <v>1</v>
      </c>
      <c r="S79" s="1" t="b">
        <v>1</v>
      </c>
      <c r="U79" s="1" t="b">
        <v>1</v>
      </c>
    </row>
    <row r="80" spans="1:21" x14ac:dyDescent="0.25">
      <c r="A80" s="1">
        <v>80</v>
      </c>
      <c r="B80" s="1" t="str">
        <f>IF(C80="Name:","B"&amp;ROW(A80)&amp;":D"&amp;MATCH("Name:",$C81:$C$1999,0)+ROW(A80)-1,B79)</f>
        <v>B78:D85</v>
      </c>
      <c r="C80" s="1" t="s">
        <v>240</v>
      </c>
      <c r="D80" s="1" t="s">
        <v>39</v>
      </c>
    </row>
    <row r="81" spans="1:21" x14ac:dyDescent="0.25">
      <c r="A81" s="1">
        <v>81</v>
      </c>
      <c r="B81" s="1" t="str">
        <f>IF(C81="Name:","B"&amp;ROW(A81)&amp;":D"&amp;MATCH("Name:",$C82:$C$1999,0)+ROW(A81)-1,B80)</f>
        <v>B78:D85</v>
      </c>
      <c r="C81" s="1" t="s">
        <v>235</v>
      </c>
      <c r="D81" s="1" t="s">
        <v>41</v>
      </c>
    </row>
    <row r="82" spans="1:21" x14ac:dyDescent="0.25">
      <c r="A82" s="1">
        <v>82</v>
      </c>
      <c r="B82" s="1" t="str">
        <f>IF(C82="Name:","B"&amp;ROW(A82)&amp;":D"&amp;MATCH("Name:",$C83:$C$1999,0)+ROW(A82)-1,B81)</f>
        <v>B78:D85</v>
      </c>
      <c r="C82" s="1" t="s">
        <v>234</v>
      </c>
      <c r="D82" s="1" t="s">
        <v>440</v>
      </c>
    </row>
    <row r="83" spans="1:21" x14ac:dyDescent="0.25">
      <c r="A83" s="1">
        <v>83</v>
      </c>
      <c r="B83" s="1" t="str">
        <f>IF(C83="Name:","B"&amp;ROW(A83)&amp;":D"&amp;MATCH("Name:",$C84:$C$1999,0)+ROW(A83)-1,B82)</f>
        <v>B78:D85</v>
      </c>
      <c r="C83" s="1" t="s">
        <v>339</v>
      </c>
      <c r="D83" s="1" t="s">
        <v>441</v>
      </c>
    </row>
    <row r="84" spans="1:21" x14ac:dyDescent="0.25">
      <c r="A84" s="1">
        <v>84</v>
      </c>
      <c r="B84" s="1" t="str">
        <f>IF(C84="Name:","B"&amp;ROW(A84)&amp;":D"&amp;MATCH("Name:",$C85:$C$1999,0)+ROW(A84)-1,B83)</f>
        <v>B78:D85</v>
      </c>
      <c r="C84" s="1" t="s">
        <v>338</v>
      </c>
      <c r="D84" s="1" t="s">
        <v>350</v>
      </c>
    </row>
    <row r="85" spans="1:21" x14ac:dyDescent="0.25">
      <c r="A85" s="1">
        <v>85</v>
      </c>
      <c r="B85" s="1" t="str">
        <f>IF(C85="Name:","B"&amp;ROW(A85)&amp;":D"&amp;MATCH("Name:",$C86:$C$1999,0)+ROW(A85)-1,B84)</f>
        <v>B78:D85</v>
      </c>
      <c r="C85" s="1" t="s">
        <v>418</v>
      </c>
      <c r="D85" s="1" t="s">
        <v>418</v>
      </c>
    </row>
    <row r="86" spans="1:21" x14ac:dyDescent="0.25">
      <c r="A86" s="1">
        <v>86</v>
      </c>
      <c r="B86" s="1" t="str">
        <f>IF(C86="Name:","B"&amp;ROW(A86)&amp;":D"&amp;MATCH("Name:",$C87:$C$1999,0)+ROW(A86)-1,B85)</f>
        <v>B86:D92</v>
      </c>
      <c r="C86" s="1" t="s">
        <v>233</v>
      </c>
      <c r="D86" s="1" t="s">
        <v>15</v>
      </c>
      <c r="E86" s="1" t="str">
        <f ca="1">LEFT(INDEX(INDIRECT($B86),MATCH(E$2,INDIRECT(SUBSTITUTE(SUBSTITUTE($B86,"D","B"),"B","c")),0),3),SEARCH("(",INDEX(INDIRECT($B86),MATCH(E$2,INDIRECT(SUBSTITUTE(SUBSTITUTE($B86,"D","B"),"B","c")),0),3))-2)</f>
        <v>United Parcel S</v>
      </c>
      <c r="F86" s="1" t="str">
        <f ca="1">TRIM(SUBSTITUTE(SUBSTITUTE(RIGHT(D86,LEN(D86)-LEN(E86)),")",""),"(",""))</f>
        <v>Louisville, KY</v>
      </c>
      <c r="G86" s="1" t="str">
        <f ca="1">IFERROR(INDEX(INDIRECT($B86),MATCH(G$2,INDIRECT(SUBSTITUTE(SUBSTITUTE($B86,"D","B"),"B","c")),0),3),"")</f>
        <v>1400 N. Hurstbourne Pkwy.</v>
      </c>
      <c r="H86" s="1" t="str">
        <f t="shared" ref="H86:O86" ca="1" si="62">IFERROR(INDEX(INDIRECT($B86),MATCH(H$2,INDIRECT(SUBSTITUTE(SUBSTITUTE($B86,"D","B"),"B","c")),0),3),"")</f>
        <v/>
      </c>
      <c r="I86" s="1" t="str">
        <f t="shared" ca="1" si="62"/>
        <v/>
      </c>
      <c r="J86" s="1" t="str">
        <f t="shared" ca="1" si="62"/>
        <v>Louisville, KY 40232</v>
      </c>
      <c r="K86" s="1" t="str">
        <f t="shared" ca="1" si="62"/>
        <v/>
      </c>
      <c r="L86" s="1" t="str">
        <f t="shared" ca="1" si="62"/>
        <v/>
      </c>
      <c r="M86" s="1" t="str">
        <f t="shared" ca="1" si="62"/>
        <v>(502)329-3521</v>
      </c>
      <c r="N86" s="1" t="str">
        <f t="shared" ca="1" si="62"/>
        <v/>
      </c>
      <c r="O86" s="1" t="str">
        <f t="shared" ca="1" si="62"/>
        <v>aaronmaxson@ups.com</v>
      </c>
      <c r="P86" s="1" t="b">
        <f>IF(LEN(P87)&lt;&gt;0,P87,FALSE)</f>
        <v>1</v>
      </c>
      <c r="Q86" s="1" t="b">
        <f t="shared" ref="Q86" si="63">IF(LEN(Q87)&lt;&gt;0,Q87,FALSE)</f>
        <v>0</v>
      </c>
      <c r="R86" s="1" t="b">
        <f t="shared" ref="R86" si="64">IF(LEN(R87)&lt;&gt;0,R87,FALSE)</f>
        <v>0</v>
      </c>
      <c r="S86" s="1" t="b">
        <f t="shared" ref="S86" si="65">IF(LEN(S87)&lt;&gt;0,S87,FALSE)</f>
        <v>0</v>
      </c>
      <c r="T86" s="1" t="b">
        <f t="shared" ref="T86" si="66">IF(LEN(T87)&lt;&gt;0,T87,FALSE)</f>
        <v>0</v>
      </c>
      <c r="U86" s="1" t="b">
        <f t="shared" ref="U86" si="67">IF(LEN(U87)&lt;&gt;0,U87,FALSE)</f>
        <v>0</v>
      </c>
    </row>
    <row r="87" spans="1:21" x14ac:dyDescent="0.25">
      <c r="A87" s="1">
        <v>87</v>
      </c>
      <c r="B87" s="1" t="str">
        <f>IF(C87="Name:","B"&amp;ROW(A87)&amp;":D"&amp;MATCH("Name:",$C88:$C$1999,0)+ROW(A87)-1,B86)</f>
        <v>B86:D92</v>
      </c>
      <c r="C87" s="1" t="s">
        <v>417</v>
      </c>
      <c r="D87" s="1" t="s">
        <v>227</v>
      </c>
      <c r="P87" s="1" t="b">
        <v>1</v>
      </c>
    </row>
    <row r="88" spans="1:21" x14ac:dyDescent="0.25">
      <c r="A88" s="1">
        <v>88</v>
      </c>
      <c r="B88" s="1" t="str">
        <f>IF(C88="Name:","B"&amp;ROW(A88)&amp;":D"&amp;MATCH("Name:",$C89:$C$1999,0)+ROW(A88)-1,B87)</f>
        <v>B86:D92</v>
      </c>
      <c r="C88" s="1" t="s">
        <v>240</v>
      </c>
      <c r="D88" s="1" t="s">
        <v>239</v>
      </c>
    </row>
    <row r="89" spans="1:21" x14ac:dyDescent="0.25">
      <c r="A89" s="1">
        <v>89</v>
      </c>
      <c r="B89" s="1" t="str">
        <f>IF(C89="Name:","B"&amp;ROW(A89)&amp;":D"&amp;MATCH("Name:",$C90:$C$1999,0)+ROW(A89)-1,B88)</f>
        <v>B86:D92</v>
      </c>
      <c r="C89" s="1" t="s">
        <v>235</v>
      </c>
      <c r="D89" s="1" t="s">
        <v>185</v>
      </c>
    </row>
    <row r="90" spans="1:21" x14ac:dyDescent="0.25">
      <c r="A90" s="1">
        <v>90</v>
      </c>
      <c r="B90" s="1" t="str">
        <f>IF(C90="Name:","B"&amp;ROW(A90)&amp;":D"&amp;MATCH("Name:",$C91:$C$1999,0)+ROW(A90)-1,B89)</f>
        <v>B86:D92</v>
      </c>
      <c r="C90" s="1" t="s">
        <v>234</v>
      </c>
      <c r="D90" s="1" t="s">
        <v>442</v>
      </c>
    </row>
    <row r="91" spans="1:21" x14ac:dyDescent="0.25">
      <c r="A91" s="1">
        <v>91</v>
      </c>
      <c r="B91" s="1" t="str">
        <f>IF(C91="Name:","B"&amp;ROW(A91)&amp;":D"&amp;MATCH("Name:",$C92:$C$1999,0)+ROW(A91)-1,B90)</f>
        <v>B86:D92</v>
      </c>
      <c r="C91" s="1" t="s">
        <v>338</v>
      </c>
      <c r="D91" s="1" t="s">
        <v>351</v>
      </c>
    </row>
    <row r="92" spans="1:21" x14ac:dyDescent="0.25">
      <c r="A92" s="1">
        <v>92</v>
      </c>
      <c r="B92" s="1" t="str">
        <f>IF(C92="Name:","B"&amp;ROW(A92)&amp;":D"&amp;MATCH("Name:",$C93:$C$1999,0)+ROW(A92)-1,B91)</f>
        <v>B86:D92</v>
      </c>
      <c r="C92" s="1" t="s">
        <v>418</v>
      </c>
      <c r="D92" s="1" t="s">
        <v>418</v>
      </c>
    </row>
    <row r="93" spans="1:21" x14ac:dyDescent="0.25">
      <c r="A93" s="1">
        <v>93</v>
      </c>
      <c r="B93" s="1" t="str">
        <f>IF(C93="Name:","B"&amp;ROW(A93)&amp;":D"&amp;MATCH("Name:",$C94:$C$1999,0)+ROW(A93)-1,B92)</f>
        <v>B93:D100</v>
      </c>
      <c r="C93" s="1" t="s">
        <v>233</v>
      </c>
      <c r="D93" s="1" t="s">
        <v>18</v>
      </c>
      <c r="E93" s="1" t="str">
        <f ca="1">LEFT(INDEX(INDIRECT($B93),MATCH(E$2,INDIRECT(SUBSTITUTE(SUBSTITUTE($B93,"D","B"),"B","c")),0),3),SEARCH("(",INDEX(INDIRECT($B93),MATCH(E$2,INDIRECT(SUBSTITUTE(SUBSTITUTE($B93,"D","B"),"B","c")),0),3))-2)</f>
        <v>PHI</v>
      </c>
      <c r="F93" s="1" t="str">
        <f ca="1">TRIM(SUBSTITUTE(SUBSTITUTE(RIGHT(D93,LEN(D93)-LEN(E93)),")",""),"(",""))</f>
        <v>Lafayette, LA</v>
      </c>
      <c r="G93" s="1" t="str">
        <f ca="1">IFERROR(INDEX(INDIRECT($B93),MATCH(G$2,INDIRECT(SUBSTITUTE(SUBSTITUTE($B93,"D","B"),"B","c")),0),3),"")</f>
        <v>2001 SE Evangeline Thruway.</v>
      </c>
      <c r="H93" s="1" t="str">
        <f t="shared" ref="H93:O93" ca="1" si="68">IFERROR(INDEX(INDIRECT($B93),MATCH(H$2,INDIRECT(SUBSTITUTE(SUBSTITUTE($B93,"D","B"),"B","c")),0),3),"")</f>
        <v/>
      </c>
      <c r="I93" s="1" t="str">
        <f t="shared" ca="1" si="68"/>
        <v/>
      </c>
      <c r="J93" s="1" t="str">
        <f t="shared" ca="1" si="68"/>
        <v>Lafayette, LA 70508</v>
      </c>
      <c r="K93" s="1" t="str">
        <f t="shared" ca="1" si="68"/>
        <v/>
      </c>
      <c r="L93" s="1" t="str">
        <f t="shared" ca="1" si="68"/>
        <v/>
      </c>
      <c r="M93" s="1" t="str">
        <f t="shared" ca="1" si="68"/>
        <v>(337)235-2452</v>
      </c>
      <c r="N93" s="1" t="str">
        <f t="shared" ca="1" si="68"/>
        <v>(337)272-4575</v>
      </c>
      <c r="O93" s="1" t="str">
        <f t="shared" ca="1" si="68"/>
        <v>rguillot@phihelico.com</v>
      </c>
      <c r="P93" s="1" t="b">
        <f>IF(LEN(P94)&lt;&gt;0,P94,FALSE)</f>
        <v>1</v>
      </c>
      <c r="Q93" s="1" t="b">
        <f t="shared" ref="Q93" si="69">IF(LEN(Q94)&lt;&gt;0,Q94,FALSE)</f>
        <v>0</v>
      </c>
      <c r="R93" s="1" t="b">
        <f t="shared" ref="R93" si="70">IF(LEN(R94)&lt;&gt;0,R94,FALSE)</f>
        <v>0</v>
      </c>
      <c r="S93" s="1" t="b">
        <f t="shared" ref="S93" si="71">IF(LEN(S94)&lt;&gt;0,S94,FALSE)</f>
        <v>0</v>
      </c>
      <c r="T93" s="1" t="b">
        <f t="shared" ref="T93" si="72">IF(LEN(T94)&lt;&gt;0,T94,FALSE)</f>
        <v>0</v>
      </c>
      <c r="U93" s="1" t="b">
        <f t="shared" ref="U93" si="73">IF(LEN(U94)&lt;&gt;0,U94,FALSE)</f>
        <v>0</v>
      </c>
    </row>
    <row r="94" spans="1:21" x14ac:dyDescent="0.25">
      <c r="A94" s="1">
        <v>94</v>
      </c>
      <c r="B94" s="1" t="str">
        <f>IF(C94="Name:","B"&amp;ROW(A94)&amp;":D"&amp;MATCH("Name:",$C95:$C$1999,0)+ROW(A94)-1,B93)</f>
        <v>B93:D100</v>
      </c>
      <c r="C94" s="1" t="s">
        <v>417</v>
      </c>
      <c r="D94" s="1" t="s">
        <v>227</v>
      </c>
      <c r="P94" s="1" t="b">
        <v>1</v>
      </c>
    </row>
    <row r="95" spans="1:21" x14ac:dyDescent="0.25">
      <c r="A95" s="1">
        <v>95</v>
      </c>
      <c r="B95" s="1" t="str">
        <f>IF(C95="Name:","B"&amp;ROW(A95)&amp;":D"&amp;MATCH("Name:",$C96:$C$1999,0)+ROW(A95)-1,B94)</f>
        <v>B93:D100</v>
      </c>
      <c r="C95" s="1" t="s">
        <v>240</v>
      </c>
      <c r="D95" s="1" t="s">
        <v>186</v>
      </c>
    </row>
    <row r="96" spans="1:21" x14ac:dyDescent="0.25">
      <c r="A96" s="1">
        <v>96</v>
      </c>
      <c r="B96" s="1" t="str">
        <f>IF(C96="Name:","B"&amp;ROW(A96)&amp;":D"&amp;MATCH("Name:",$C97:$C$1999,0)+ROW(A96)-1,B95)</f>
        <v>B93:D100</v>
      </c>
      <c r="C96" s="1" t="s">
        <v>235</v>
      </c>
      <c r="D96" s="1" t="s">
        <v>187</v>
      </c>
    </row>
    <row r="97" spans="1:21" x14ac:dyDescent="0.25">
      <c r="A97" s="1">
        <v>97</v>
      </c>
      <c r="B97" s="1" t="str">
        <f>IF(C97="Name:","B"&amp;ROW(A97)&amp;":D"&amp;MATCH("Name:",$C98:$C$1999,0)+ROW(A97)-1,B96)</f>
        <v>B93:D100</v>
      </c>
      <c r="C97" s="1" t="s">
        <v>234</v>
      </c>
      <c r="D97" s="1" t="s">
        <v>443</v>
      </c>
    </row>
    <row r="98" spans="1:21" x14ac:dyDescent="0.25">
      <c r="A98" s="1">
        <v>98</v>
      </c>
      <c r="B98" s="1" t="str">
        <f>IF(C98="Name:","B"&amp;ROW(A98)&amp;":D"&amp;MATCH("Name:",$C99:$C$1999,0)+ROW(A98)-1,B97)</f>
        <v>B93:D100</v>
      </c>
      <c r="C98" s="1" t="s">
        <v>339</v>
      </c>
      <c r="D98" s="1" t="s">
        <v>444</v>
      </c>
    </row>
    <row r="99" spans="1:21" x14ac:dyDescent="0.25">
      <c r="A99" s="1">
        <v>99</v>
      </c>
      <c r="B99" s="1" t="str">
        <f>IF(C99="Name:","B"&amp;ROW(A99)&amp;":D"&amp;MATCH("Name:",$C100:$C$1999,0)+ROW(A99)-1,B98)</f>
        <v>B93:D100</v>
      </c>
      <c r="C99" s="1" t="s">
        <v>338</v>
      </c>
      <c r="D99" s="1" t="s">
        <v>352</v>
      </c>
    </row>
    <row r="100" spans="1:21" x14ac:dyDescent="0.25">
      <c r="A100" s="1">
        <v>100</v>
      </c>
      <c r="B100" s="1" t="str">
        <f>IF(C100="Name:","B"&amp;ROW(A100)&amp;":D"&amp;MATCH("Name:",$C101:$C$1999,0)+ROW(A100)-1,B99)</f>
        <v>B93:D100</v>
      </c>
      <c r="C100" s="1" t="s">
        <v>418</v>
      </c>
      <c r="D100" s="1" t="s">
        <v>418</v>
      </c>
    </row>
    <row r="101" spans="1:21" x14ac:dyDescent="0.25">
      <c r="A101" s="1">
        <v>101</v>
      </c>
      <c r="B101" s="1" t="str">
        <f>IF(C101="Name:","B"&amp;ROW(A101)&amp;":D"&amp;MATCH("Name:",$C102:$C$1999,0)+ROW(A101)-1,B100)</f>
        <v>B101:D107</v>
      </c>
      <c r="C101" s="1" t="s">
        <v>233</v>
      </c>
      <c r="D101" s="1" t="s">
        <v>188</v>
      </c>
      <c r="E101" s="1" t="str">
        <f ca="1">LEFT(INDEX(INDIRECT($B101),MATCH(E$2,INDIRECT(SUBSTITUTE(SUBSTITUTE($B101,"D","B"),"B","c")),0),3),SEARCH("(",INDEX(INDIRECT($B101),MATCH(E$2,INDIRECT(SUBSTITUTE(SUBSTITUTE($B101,"D","B"),"B","c")),0),3))-2)</f>
        <v>Hyannis Air</v>
      </c>
      <c r="F101" s="1" t="str">
        <f ca="1">TRIM(SUBSTITUTE(SUBSTITUTE(RIGHT(D101,LEN(D101)-LEN(E101)),")",""),"(",""))</f>
        <v>Hyannis, MA</v>
      </c>
      <c r="G101" s="1" t="str">
        <f ca="1">IFERROR(INDEX(INDIRECT($B101),MATCH(G$2,INDIRECT(SUBSTITUTE(SUBSTITUTE($B101,"D","B"),"B","c")),0),3),"")</f>
        <v>660 Barnstable Rd. Barnstable Municipal Airport</v>
      </c>
      <c r="H101" s="1" t="str">
        <f t="shared" ref="H101:O101" ca="1" si="74">IFERROR(INDEX(INDIRECT($B101),MATCH(H$2,INDIRECT(SUBSTITUTE(SUBSTITUTE($B101,"D","B"),"B","c")),0),3),"")</f>
        <v/>
      </c>
      <c r="I101" s="1" t="str">
        <f t="shared" ca="1" si="74"/>
        <v/>
      </c>
      <c r="J101" s="1" t="str">
        <f t="shared" ca="1" si="74"/>
        <v>Hyannis, MA 02601</v>
      </c>
      <c r="K101" s="1" t="str">
        <f t="shared" ca="1" si="74"/>
        <v/>
      </c>
      <c r="L101" s="1" t="str">
        <f t="shared" ca="1" si="74"/>
        <v/>
      </c>
      <c r="M101" s="1" t="str">
        <f t="shared" ca="1" si="74"/>
        <v>(508)790-3122</v>
      </c>
      <c r="N101" s="1" t="str">
        <f t="shared" ca="1" si="74"/>
        <v/>
      </c>
      <c r="O101" s="1" t="str">
        <f t="shared" ca="1" si="74"/>
        <v>jeff.schafer@capeair.com</v>
      </c>
      <c r="P101" s="1" t="b">
        <f>IF(LEN(P102)&lt;&gt;0,P102,FALSE)</f>
        <v>1</v>
      </c>
      <c r="Q101" s="1" t="b">
        <f t="shared" ref="Q101" si="75">IF(LEN(Q102)&lt;&gt;0,Q102,FALSE)</f>
        <v>0</v>
      </c>
      <c r="R101" s="1" t="b">
        <f t="shared" ref="R101" si="76">IF(LEN(R102)&lt;&gt;0,R102,FALSE)</f>
        <v>0</v>
      </c>
      <c r="S101" s="1" t="b">
        <f t="shared" ref="S101" si="77">IF(LEN(S102)&lt;&gt;0,S102,FALSE)</f>
        <v>0</v>
      </c>
      <c r="T101" s="1" t="b">
        <f t="shared" ref="T101" si="78">IF(LEN(T102)&lt;&gt;0,T102,FALSE)</f>
        <v>0</v>
      </c>
      <c r="U101" s="1" t="b">
        <f t="shared" ref="U101" si="79">IF(LEN(U102)&lt;&gt;0,U102,FALSE)</f>
        <v>0</v>
      </c>
    </row>
    <row r="102" spans="1:21" x14ac:dyDescent="0.25">
      <c r="A102" s="1">
        <v>102</v>
      </c>
      <c r="B102" s="1" t="str">
        <f>IF(C102="Name:","B"&amp;ROW(A102)&amp;":D"&amp;MATCH("Name:",$C103:$C$1999,0)+ROW(A102)-1,B101)</f>
        <v>B101:D107</v>
      </c>
      <c r="C102" s="1" t="s">
        <v>417</v>
      </c>
      <c r="D102" s="1" t="s">
        <v>227</v>
      </c>
      <c r="P102" s="1" t="b">
        <v>1</v>
      </c>
    </row>
    <row r="103" spans="1:21" x14ac:dyDescent="0.25">
      <c r="A103" s="1">
        <v>103</v>
      </c>
      <c r="B103" s="1" t="str">
        <f>IF(C103="Name:","B"&amp;ROW(A103)&amp;":D"&amp;MATCH("Name:",$C104:$C$1999,0)+ROW(A103)-1,B102)</f>
        <v>B101:D107</v>
      </c>
      <c r="C103" s="1" t="s">
        <v>240</v>
      </c>
      <c r="D103" s="1" t="s">
        <v>189</v>
      </c>
    </row>
    <row r="104" spans="1:21" x14ac:dyDescent="0.25">
      <c r="A104" s="1">
        <v>104</v>
      </c>
      <c r="B104" s="1" t="str">
        <f>IF(C104="Name:","B"&amp;ROW(A104)&amp;":D"&amp;MATCH("Name:",$C105:$C$1999,0)+ROW(A104)-1,B103)</f>
        <v>B101:D107</v>
      </c>
      <c r="C104" s="1" t="s">
        <v>235</v>
      </c>
      <c r="D104" s="1" t="s">
        <v>190</v>
      </c>
    </row>
    <row r="105" spans="1:21" x14ac:dyDescent="0.25">
      <c r="A105" s="1">
        <v>105</v>
      </c>
      <c r="B105" s="1" t="str">
        <f>IF(C105="Name:","B"&amp;ROW(A105)&amp;":D"&amp;MATCH("Name:",$C106:$C$1999,0)+ROW(A105)-1,B104)</f>
        <v>B101:D107</v>
      </c>
      <c r="C105" s="1" t="s">
        <v>234</v>
      </c>
      <c r="D105" s="1" t="s">
        <v>445</v>
      </c>
    </row>
    <row r="106" spans="1:21" x14ac:dyDescent="0.25">
      <c r="A106" s="1">
        <v>106</v>
      </c>
      <c r="B106" s="1" t="str">
        <f>IF(C106="Name:","B"&amp;ROW(A106)&amp;":D"&amp;MATCH("Name:",$C107:$C$1999,0)+ROW(A106)-1,B105)</f>
        <v>B101:D107</v>
      </c>
      <c r="C106" s="1" t="s">
        <v>338</v>
      </c>
      <c r="D106" s="1" t="s">
        <v>353</v>
      </c>
    </row>
    <row r="107" spans="1:21" x14ac:dyDescent="0.25">
      <c r="A107" s="1">
        <v>107</v>
      </c>
      <c r="B107" s="1" t="str">
        <f>IF(C107="Name:","B"&amp;ROW(A107)&amp;":D"&amp;MATCH("Name:",$C108:$C$1999,0)+ROW(A107)-1,B106)</f>
        <v>B101:D107</v>
      </c>
      <c r="C107" s="1" t="s">
        <v>418</v>
      </c>
      <c r="D107" s="1" t="s">
        <v>418</v>
      </c>
    </row>
    <row r="108" spans="1:21" x14ac:dyDescent="0.25">
      <c r="A108" s="1">
        <v>108</v>
      </c>
      <c r="B108" s="1" t="str">
        <f>IF(C108="Name:","B"&amp;ROW(A108)&amp;":D"&amp;MATCH("Name:",$C109:$C$1999,0)+ROW(A108)-1,B107)</f>
        <v>B108:D115</v>
      </c>
      <c r="C108" s="1" t="s">
        <v>233</v>
      </c>
      <c r="D108" s="1" t="s">
        <v>101</v>
      </c>
      <c r="E108" s="1" t="str">
        <f ca="1">LEFT(INDEX(INDIRECT($B108),MATCH(E$2,INDIRECT(SUBSTITUTE(SUBSTITUTE($B108,"D","B"),"B","c")),0),3),SEARCH("(",INDEX(INDIRECT($B108),MATCH(E$2,INDIRECT(SUBSTITUTE(SUBSTITUTE($B108,"D","B"),"B","c")),0),3))-2)</f>
        <v>Duncan</v>
      </c>
      <c r="F108" s="1" t="str">
        <f ca="1">TRIM(SUBSTITUTE(SUBSTITUTE(RIGHT(D108,LEN(D108)-LEN(E108)),")",""),"(",""))</f>
        <v>Lincoln, NE</v>
      </c>
      <c r="G108" s="1" t="str">
        <f ca="1">IFERROR(INDEX(INDIRECT($B108),MATCH(G$2,INDIRECT(SUBSTITUTE(SUBSTITUTE($B108,"D","B"),"B","c")),0),3),"")</f>
        <v>3701 Aviation Road</v>
      </c>
      <c r="H108" s="1" t="str">
        <f t="shared" ref="H108:O108" ca="1" si="80">IFERROR(INDEX(INDIRECT($B108),MATCH(H$2,INDIRECT(SUBSTITUTE(SUBSTITUTE($B108,"D","B"),"B","c")),0),3),"")</f>
        <v/>
      </c>
      <c r="I108" s="1" t="str">
        <f t="shared" ca="1" si="80"/>
        <v/>
      </c>
      <c r="J108" s="1" t="str">
        <f t="shared" ca="1" si="80"/>
        <v>Lincoln, NE 68524</v>
      </c>
      <c r="K108" s="1" t="str">
        <f t="shared" ca="1" si="80"/>
        <v/>
      </c>
      <c r="L108" s="1" t="str">
        <f t="shared" ca="1" si="80"/>
        <v/>
      </c>
      <c r="M108" s="1" t="str">
        <f t="shared" ca="1" si="80"/>
        <v>(402)479-1536</v>
      </c>
      <c r="N108" s="1" t="str">
        <f t="shared" ca="1" si="80"/>
        <v>(402)475-5541</v>
      </c>
      <c r="O108" s="1" t="str">
        <f t="shared" ca="1" si="80"/>
        <v>mike.chick@duncanaviation.com</v>
      </c>
      <c r="P108" s="1" t="b">
        <f>IF(LEN(P109)&lt;&gt;0,P109,FALSE)</f>
        <v>1</v>
      </c>
      <c r="Q108" s="1" t="b">
        <f t="shared" ref="Q108" si="81">IF(LEN(Q109)&lt;&gt;0,Q109,FALSE)</f>
        <v>1</v>
      </c>
      <c r="R108" s="1" t="b">
        <f t="shared" ref="R108" si="82">IF(LEN(R109)&lt;&gt;0,R109,FALSE)</f>
        <v>0</v>
      </c>
      <c r="S108" s="1" t="b">
        <f t="shared" ref="S108" si="83">IF(LEN(S109)&lt;&gt;0,S109,FALSE)</f>
        <v>1</v>
      </c>
      <c r="T108" s="1" t="b">
        <f t="shared" ref="T108" si="84">IF(LEN(T109)&lt;&gt;0,T109,FALSE)</f>
        <v>0</v>
      </c>
      <c r="U108" s="1" t="b">
        <f t="shared" ref="U108" si="85">IF(LEN(U109)&lt;&gt;0,U109,FALSE)</f>
        <v>0</v>
      </c>
    </row>
    <row r="109" spans="1:21" x14ac:dyDescent="0.25">
      <c r="A109" s="1">
        <v>109</v>
      </c>
      <c r="B109" s="1" t="str">
        <f>IF(C109="Name:","B"&amp;ROW(A109)&amp;":D"&amp;MATCH("Name:",$C110:$C$1999,0)+ROW(A109)-1,B108)</f>
        <v>B108:D115</v>
      </c>
      <c r="C109" s="1" t="s">
        <v>417</v>
      </c>
      <c r="D109" s="1" t="s">
        <v>446</v>
      </c>
      <c r="P109" s="1" t="b">
        <v>1</v>
      </c>
      <c r="Q109" s="1" t="b">
        <v>1</v>
      </c>
      <c r="S109" s="1" t="b">
        <v>1</v>
      </c>
    </row>
    <row r="110" spans="1:21" x14ac:dyDescent="0.25">
      <c r="A110" s="1">
        <v>110</v>
      </c>
      <c r="B110" s="1" t="str">
        <f>IF(C110="Name:","B"&amp;ROW(A110)&amp;":D"&amp;MATCH("Name:",$C111:$C$1999,0)+ROW(A110)-1,B109)</f>
        <v>B108:D115</v>
      </c>
      <c r="C110" s="1" t="s">
        <v>240</v>
      </c>
      <c r="D110" s="1" t="s">
        <v>103</v>
      </c>
    </row>
    <row r="111" spans="1:21" x14ac:dyDescent="0.25">
      <c r="A111" s="1">
        <v>111</v>
      </c>
      <c r="B111" s="1" t="str">
        <f>IF(C111="Name:","B"&amp;ROW(A111)&amp;":D"&amp;MATCH("Name:",$C112:$C$1999,0)+ROW(A111)-1,B110)</f>
        <v>B108:D115</v>
      </c>
      <c r="C111" s="1" t="s">
        <v>235</v>
      </c>
      <c r="D111" s="1" t="s">
        <v>105</v>
      </c>
    </row>
    <row r="112" spans="1:21" x14ac:dyDescent="0.25">
      <c r="A112" s="1">
        <v>112</v>
      </c>
      <c r="B112" s="1" t="str">
        <f>IF(C112="Name:","B"&amp;ROW(A112)&amp;":D"&amp;MATCH("Name:",$C113:$C$1999,0)+ROW(A112)-1,B111)</f>
        <v>B108:D115</v>
      </c>
      <c r="C112" s="1" t="s">
        <v>234</v>
      </c>
      <c r="D112" s="1" t="s">
        <v>447</v>
      </c>
    </row>
    <row r="113" spans="1:21" x14ac:dyDescent="0.25">
      <c r="A113" s="1">
        <v>113</v>
      </c>
      <c r="B113" s="1" t="str">
        <f>IF(C113="Name:","B"&amp;ROW(A113)&amp;":D"&amp;MATCH("Name:",$C114:$C$1999,0)+ROW(A113)-1,B112)</f>
        <v>B108:D115</v>
      </c>
      <c r="C113" s="1" t="s">
        <v>339</v>
      </c>
      <c r="D113" s="1" t="s">
        <v>448</v>
      </c>
    </row>
    <row r="114" spans="1:21" x14ac:dyDescent="0.25">
      <c r="A114" s="1">
        <v>114</v>
      </c>
      <c r="B114" s="1" t="str">
        <f>IF(C114="Name:","B"&amp;ROW(A114)&amp;":D"&amp;MATCH("Name:",$C115:$C$1999,0)+ROW(A114)-1,B113)</f>
        <v>B108:D115</v>
      </c>
      <c r="C114" s="1" t="s">
        <v>338</v>
      </c>
      <c r="D114" s="1" t="s">
        <v>354</v>
      </c>
    </row>
    <row r="115" spans="1:21" x14ac:dyDescent="0.25">
      <c r="A115" s="1">
        <v>115</v>
      </c>
      <c r="B115" s="1" t="str">
        <f>IF(C115="Name:","B"&amp;ROW(A115)&amp;":D"&amp;MATCH("Name:",$C116:$C$1999,0)+ROW(A115)-1,B114)</f>
        <v>B108:D115</v>
      </c>
      <c r="C115" s="1" t="s">
        <v>418</v>
      </c>
      <c r="D115" s="1" t="s">
        <v>418</v>
      </c>
    </row>
    <row r="116" spans="1:21" x14ac:dyDescent="0.25">
      <c r="A116" s="1">
        <v>116</v>
      </c>
      <c r="B116" s="1" t="str">
        <f>IF(C116="Name:","B"&amp;ROW(A116)&amp;":D"&amp;MATCH("Name:",$C117:$C$1999,0)+ROW(A116)-1,B115)</f>
        <v>B116:D122</v>
      </c>
      <c r="C116" s="1" t="s">
        <v>233</v>
      </c>
      <c r="D116" s="1" t="s">
        <v>160</v>
      </c>
      <c r="E116" s="1" t="str">
        <f ca="1">LEFT(INDEX(INDIRECT($B116),MATCH(E$2,INDIRECT(SUBSTITUTE(SUBSTITUTE($B116,"D","B"),"B","c")),0),3),SEARCH("(",INDEX(INDIRECT($B116),MATCH(E$2,INDIRECT(SUBSTITUTE(SUBSTITUTE($B116,"D","B"),"B","c")),0),3))-2)</f>
        <v>Amer Airlines</v>
      </c>
      <c r="F116" s="1" t="str">
        <f ca="1">TRIM(SUBSTITUTE(SUBSTITUTE(RIGHT(D116,LEN(D116)-LEN(E116)),")",""),"(",""))</f>
        <v>Tulsa, OK</v>
      </c>
      <c r="G116" s="1" t="str">
        <f ca="1">IFERROR(INDEX(INDIRECT($B116),MATCH(G$2,INDIRECT(SUBSTITUTE(SUBSTITUTE($B116,"D","B"),"B","c")),0),3),"")</f>
        <v>3900 Mingo Road</v>
      </c>
      <c r="H116" s="1" t="str">
        <f t="shared" ref="H116:O116" ca="1" si="86">IFERROR(INDEX(INDIRECT($B116),MATCH(H$2,INDIRECT(SUBSTITUTE(SUBSTITUTE($B116,"D","B"),"B","c")),0),3),"")</f>
        <v/>
      </c>
      <c r="I116" s="1" t="str">
        <f t="shared" ca="1" si="86"/>
        <v/>
      </c>
      <c r="J116" s="1" t="str">
        <f t="shared" ca="1" si="86"/>
        <v>Tulsa, OK 74116</v>
      </c>
      <c r="K116" s="1" t="str">
        <f t="shared" ca="1" si="86"/>
        <v/>
      </c>
      <c r="L116" s="1" t="str">
        <f t="shared" ca="1" si="86"/>
        <v/>
      </c>
      <c r="M116" s="1" t="str">
        <f t="shared" ca="1" si="86"/>
        <v>(817)956-3126</v>
      </c>
      <c r="N116" s="1" t="str">
        <f t="shared" ca="1" si="86"/>
        <v/>
      </c>
      <c r="O116" s="1" t="str">
        <f t="shared" ca="1" si="86"/>
        <v>Cheryl.Hurst@aa.com</v>
      </c>
      <c r="P116" s="1" t="b">
        <f>IF(LEN(P117)&lt;&gt;0,P117,FALSE)</f>
        <v>1</v>
      </c>
      <c r="Q116" s="1" t="b">
        <f t="shared" ref="Q116" si="87">IF(LEN(Q117)&lt;&gt;0,Q117,FALSE)</f>
        <v>0</v>
      </c>
      <c r="R116" s="1" t="b">
        <f t="shared" ref="R116" si="88">IF(LEN(R117)&lt;&gt;0,R117,FALSE)</f>
        <v>0</v>
      </c>
      <c r="S116" s="1" t="b">
        <f t="shared" ref="S116" si="89">IF(LEN(S117)&lt;&gt;0,S117,FALSE)</f>
        <v>1</v>
      </c>
      <c r="T116" s="1" t="b">
        <f t="shared" ref="T116" si="90">IF(LEN(T117)&lt;&gt;0,T117,FALSE)</f>
        <v>0</v>
      </c>
      <c r="U116" s="1" t="b">
        <f t="shared" ref="U116" si="91">IF(LEN(U117)&lt;&gt;0,U117,FALSE)</f>
        <v>0</v>
      </c>
    </row>
    <row r="117" spans="1:21" x14ac:dyDescent="0.25">
      <c r="A117" s="1">
        <v>117</v>
      </c>
      <c r="B117" s="1" t="str">
        <f>IF(C117="Name:","B"&amp;ROW(A117)&amp;":D"&amp;MATCH("Name:",$C118:$C$1999,0)+ROW(A117)-1,B116)</f>
        <v>B116:D122</v>
      </c>
      <c r="C117" s="1" t="s">
        <v>417</v>
      </c>
      <c r="D117" s="1" t="s">
        <v>422</v>
      </c>
      <c r="P117" s="1" t="b">
        <v>1</v>
      </c>
      <c r="S117" s="1" t="b">
        <v>1</v>
      </c>
    </row>
    <row r="118" spans="1:21" x14ac:dyDescent="0.25">
      <c r="A118" s="1">
        <v>118</v>
      </c>
      <c r="B118" s="1" t="str">
        <f>IF(C118="Name:","B"&amp;ROW(A118)&amp;":D"&amp;MATCH("Name:",$C119:$C$1999,0)+ROW(A118)-1,B117)</f>
        <v>B116:D122</v>
      </c>
      <c r="C118" s="1" t="s">
        <v>240</v>
      </c>
      <c r="D118" s="1" t="s">
        <v>161</v>
      </c>
    </row>
    <row r="119" spans="1:21" x14ac:dyDescent="0.25">
      <c r="A119" s="1">
        <v>119</v>
      </c>
      <c r="B119" s="1" t="str">
        <f>IF(C119="Name:","B"&amp;ROW(A119)&amp;":D"&amp;MATCH("Name:",$C120:$C$1999,0)+ROW(A119)-1,B118)</f>
        <v>B116:D122</v>
      </c>
      <c r="C119" s="1" t="s">
        <v>235</v>
      </c>
      <c r="D119" s="1" t="s">
        <v>162</v>
      </c>
    </row>
    <row r="120" spans="1:21" x14ac:dyDescent="0.25">
      <c r="A120" s="1">
        <v>120</v>
      </c>
      <c r="B120" s="1" t="str">
        <f>IF(C120="Name:","B"&amp;ROW(A120)&amp;":D"&amp;MATCH("Name:",$C121:$C$1999,0)+ROW(A120)-1,B119)</f>
        <v>B116:D122</v>
      </c>
      <c r="C120" s="1" t="s">
        <v>234</v>
      </c>
      <c r="D120" s="1" t="s">
        <v>449</v>
      </c>
    </row>
    <row r="121" spans="1:21" x14ac:dyDescent="0.25">
      <c r="A121" s="1">
        <v>121</v>
      </c>
      <c r="B121" s="1" t="str">
        <f>IF(C121="Name:","B"&amp;ROW(A121)&amp;":D"&amp;MATCH("Name:",$C122:$C$1999,0)+ROW(A121)-1,B120)</f>
        <v>B116:D122</v>
      </c>
      <c r="C121" s="1" t="s">
        <v>338</v>
      </c>
      <c r="D121" s="1" t="s">
        <v>355</v>
      </c>
    </row>
    <row r="122" spans="1:21" x14ac:dyDescent="0.25">
      <c r="A122" s="1">
        <v>122</v>
      </c>
      <c r="B122" s="1" t="str">
        <f>IF(C122="Name:","B"&amp;ROW(A122)&amp;":D"&amp;MATCH("Name:",$C123:$C$1999,0)+ROW(A122)-1,B121)</f>
        <v>B116:D122</v>
      </c>
      <c r="C122" s="1" t="s">
        <v>418</v>
      </c>
      <c r="D122" s="1" t="s">
        <v>418</v>
      </c>
    </row>
    <row r="123" spans="1:21" x14ac:dyDescent="0.25">
      <c r="A123" s="1">
        <v>123</v>
      </c>
      <c r="B123" s="1" t="str">
        <f>IF(C123="Name:","B"&amp;ROW(A123)&amp;":D"&amp;MATCH("Name:",$C124:$C$1999,0)+ROW(A123)-1,B122)</f>
        <v>B123:D131</v>
      </c>
      <c r="C123" s="1" t="s">
        <v>233</v>
      </c>
      <c r="D123" s="1" t="s">
        <v>3</v>
      </c>
      <c r="E123" s="1" t="str">
        <f ca="1">LEFT(INDEX(INDIRECT($B123),MATCH(E$2,INDIRECT(SUBSTITUTE(SUBSTITUTE($B123,"D","B"),"B","c")),0),3),SEARCH("(",INDEX(INDIRECT($B123),MATCH(E$2,INDIRECT(SUBSTITUTE(SUBSTITUTE($B123,"D","B"),"B","c")),0),3))-2)</f>
        <v>Flight Prg Ops</v>
      </c>
      <c r="F123" s="1" t="str">
        <f ca="1">TRIM(SUBSTITUTE(SUBSTITUTE(RIGHT(D123,LEN(D123)-LEN(E123)),")",""),"(",""))</f>
        <v>Oklahoma City, OK</v>
      </c>
      <c r="G123" s="1" t="str">
        <f ca="1">IFERROR(INDEX(INDIRECT($B123),MATCH(G$2,INDIRECT(SUBSTITUTE(SUBSTITUTE($B123,"D","B"),"B","c")),0),3),"")</f>
        <v>Flight Inspection Services Hangar 9</v>
      </c>
      <c r="H123" s="1" t="str">
        <f t="shared" ref="H123:O123" ca="1" si="92">IFERROR(INDEX(INDIRECT($B123),MATCH(H$2,INDIRECT(SUBSTITUTE(SUBSTITUTE($B123,"D","B"),"B","c")),0),3),"")</f>
        <v>FAA Mike Monroney Aeronautical Center</v>
      </c>
      <c r="I123" s="1" t="str">
        <f t="shared" ca="1" si="92"/>
        <v>6500 South MacArthur Blvd</v>
      </c>
      <c r="J123" s="1" t="str">
        <f t="shared" ca="1" si="92"/>
        <v>Oklahoma City, OK 73169á</v>
      </c>
      <c r="K123" s="1" t="str">
        <f t="shared" ca="1" si="92"/>
        <v/>
      </c>
      <c r="L123" s="1" t="str">
        <f t="shared" ca="1" si="92"/>
        <v/>
      </c>
      <c r="M123" s="1" t="str">
        <f t="shared" ca="1" si="92"/>
        <v>(405)954-3484</v>
      </c>
      <c r="N123" s="1" t="str">
        <f t="shared" ca="1" si="92"/>
        <v/>
      </c>
      <c r="O123" s="1" t="str">
        <f t="shared" ca="1" si="92"/>
        <v>chuck.becton@faa.gov</v>
      </c>
      <c r="P123" s="1" t="b">
        <f>IF(LEN(P124)&lt;&gt;0,P124,FALSE)</f>
        <v>1</v>
      </c>
      <c r="Q123" s="1" t="b">
        <f t="shared" ref="Q123" si="93">IF(LEN(Q124)&lt;&gt;0,Q124,FALSE)</f>
        <v>0</v>
      </c>
      <c r="R123" s="1" t="b">
        <f t="shared" ref="R123" si="94">IF(LEN(R124)&lt;&gt;0,R124,FALSE)</f>
        <v>0</v>
      </c>
      <c r="S123" s="1" t="b">
        <f t="shared" ref="S123" si="95">IF(LEN(S124)&lt;&gt;0,S124,FALSE)</f>
        <v>1</v>
      </c>
      <c r="T123" s="1" t="b">
        <f t="shared" ref="T123" si="96">IF(LEN(T124)&lt;&gt;0,T124,FALSE)</f>
        <v>0</v>
      </c>
      <c r="U123" s="1" t="b">
        <f t="shared" ref="U123" si="97">IF(LEN(U124)&lt;&gt;0,U124,FALSE)</f>
        <v>0</v>
      </c>
    </row>
    <row r="124" spans="1:21" x14ac:dyDescent="0.25">
      <c r="A124" s="1">
        <v>124</v>
      </c>
      <c r="B124" s="1" t="str">
        <f>IF(C124="Name:","B"&amp;ROW(A124)&amp;":D"&amp;MATCH("Name:",$C125:$C$1999,0)+ROW(A124)-1,B123)</f>
        <v>B123:D131</v>
      </c>
      <c r="C124" s="1" t="s">
        <v>417</v>
      </c>
      <c r="D124" s="1" t="s">
        <v>422</v>
      </c>
      <c r="P124" s="1" t="b">
        <v>1</v>
      </c>
      <c r="S124" s="1" t="b">
        <v>1</v>
      </c>
    </row>
    <row r="125" spans="1:21" x14ac:dyDescent="0.25">
      <c r="A125" s="1">
        <v>125</v>
      </c>
      <c r="B125" s="1" t="str">
        <f>IF(C125="Name:","B"&amp;ROW(A125)&amp;":D"&amp;MATCH("Name:",$C126:$C$1999,0)+ROW(A125)-1,B124)</f>
        <v>B123:D131</v>
      </c>
      <c r="C125" s="1" t="s">
        <v>240</v>
      </c>
      <c r="D125" s="1" t="s">
        <v>241</v>
      </c>
    </row>
    <row r="126" spans="1:21" x14ac:dyDescent="0.25">
      <c r="A126" s="1">
        <v>126</v>
      </c>
      <c r="B126" s="1" t="str">
        <f>IF(C126="Name:","B"&amp;ROW(A126)&amp;":D"&amp;MATCH("Name:",$C127:$C$1999,0)+ROW(A126)-1,B125)</f>
        <v>B123:D131</v>
      </c>
      <c r="C126" s="1" t="s">
        <v>245</v>
      </c>
      <c r="D126" s="1" t="s">
        <v>243</v>
      </c>
    </row>
    <row r="127" spans="1:21" x14ac:dyDescent="0.25">
      <c r="A127" s="1">
        <v>127</v>
      </c>
      <c r="B127" s="1" t="str">
        <f>IF(C127="Name:","B"&amp;ROW(A127)&amp;":D"&amp;MATCH("Name:",$C128:$C$1999,0)+ROW(A127)-1,B126)</f>
        <v>B123:D131</v>
      </c>
      <c r="C127" s="1" t="s">
        <v>246</v>
      </c>
      <c r="D127" s="1" t="s">
        <v>244</v>
      </c>
    </row>
    <row r="128" spans="1:21" x14ac:dyDescent="0.25">
      <c r="A128" s="1">
        <v>128</v>
      </c>
      <c r="B128" s="1" t="str">
        <f>IF(C128="Name:","B"&amp;ROW(A128)&amp;":D"&amp;MATCH("Name:",$C129:$C$1999,0)+ROW(A128)-1,B127)</f>
        <v>B123:D131</v>
      </c>
      <c r="C128" s="1" t="s">
        <v>235</v>
      </c>
      <c r="D128" s="1" t="s">
        <v>8</v>
      </c>
    </row>
    <row r="129" spans="1:21" x14ac:dyDescent="0.25">
      <c r="A129" s="1">
        <v>129</v>
      </c>
      <c r="B129" s="1" t="str">
        <f>IF(C129="Name:","B"&amp;ROW(A129)&amp;":D"&amp;MATCH("Name:",$C130:$C$1999,0)+ROW(A129)-1,B128)</f>
        <v>B123:D131</v>
      </c>
      <c r="C129" s="1" t="s">
        <v>234</v>
      </c>
      <c r="D129" s="1" t="s">
        <v>450</v>
      </c>
    </row>
    <row r="130" spans="1:21" x14ac:dyDescent="0.25">
      <c r="A130" s="1">
        <v>130</v>
      </c>
      <c r="B130" s="1" t="str">
        <f>IF(C130="Name:","B"&amp;ROW(A130)&amp;":D"&amp;MATCH("Name:",$C131:$C$1999,0)+ROW(A130)-1,B129)</f>
        <v>B123:D131</v>
      </c>
      <c r="C130" s="1" t="s">
        <v>338</v>
      </c>
      <c r="D130" s="1" t="s">
        <v>356</v>
      </c>
    </row>
    <row r="131" spans="1:21" x14ac:dyDescent="0.25">
      <c r="A131" s="1">
        <v>131</v>
      </c>
      <c r="B131" s="1" t="str">
        <f>IF(C131="Name:","B"&amp;ROW(A131)&amp;":D"&amp;MATCH("Name:",$C132:$C$1999,0)+ROW(A131)-1,B130)</f>
        <v>B123:D131</v>
      </c>
      <c r="C131" s="1" t="s">
        <v>418</v>
      </c>
      <c r="D131" s="1" t="s">
        <v>418</v>
      </c>
    </row>
    <row r="132" spans="1:21" x14ac:dyDescent="0.25">
      <c r="A132" s="1">
        <v>132</v>
      </c>
      <c r="B132" s="1" t="str">
        <f>IF(C132="Name:","B"&amp;ROW(A132)&amp;":D"&amp;MATCH("Name:",$C133:$C$1999,0)+ROW(A132)-1,B131)</f>
        <v>B132:D139</v>
      </c>
      <c r="C132" s="1" t="s">
        <v>233</v>
      </c>
      <c r="D132" s="1" t="s">
        <v>63</v>
      </c>
      <c r="E132" s="1" t="str">
        <f ca="1">LEFT(INDEX(INDIRECT($B132),MATCH(E$2,INDIRECT(SUBSTITUTE(SUBSTITUTE($B132,"D","B"),"B","c")),0),3),SEARCH("(",INDEX(INDIRECT($B132),MATCH(E$2,INDIRECT(SUBSTITUTE(SUBSTITUTE($B132,"D","B"),"B","c")),0),3))-2)</f>
        <v>Lycoming</v>
      </c>
      <c r="F132" s="1" t="str">
        <f ca="1">TRIM(SUBSTITUTE(SUBSTITUTE(RIGHT(D132,LEN(D132)-LEN(E132)),")",""),"(",""))</f>
        <v>Williamsport, PA</v>
      </c>
      <c r="G132" s="1" t="str">
        <f ca="1">IFERROR(INDEX(INDIRECT($B132),MATCH(G$2,INDIRECT(SUBSTITUTE(SUBSTITUTE($B132,"D","B"),"B","c")),0),3),"")</f>
        <v>652 Oliver Street</v>
      </c>
      <c r="H132" s="1" t="str">
        <f t="shared" ref="H132:O132" ca="1" si="98">IFERROR(INDEX(INDIRECT($B132),MATCH(H$2,INDIRECT(SUBSTITUTE(SUBSTITUTE($B132,"D","B"),"B","c")),0),3),"")</f>
        <v/>
      </c>
      <c r="I132" s="1" t="str">
        <f t="shared" ca="1" si="98"/>
        <v/>
      </c>
      <c r="J132" s="1" t="str">
        <f t="shared" ca="1" si="98"/>
        <v>Williamsport, PA 17701</v>
      </c>
      <c r="K132" s="1" t="str">
        <f t="shared" ca="1" si="98"/>
        <v/>
      </c>
      <c r="L132" s="1" t="str">
        <f t="shared" ca="1" si="98"/>
        <v/>
      </c>
      <c r="M132" s="1" t="str">
        <f t="shared" ca="1" si="98"/>
        <v>(570)327-7334</v>
      </c>
      <c r="N132" s="1" t="str">
        <f t="shared" ca="1" si="98"/>
        <v>(570)327-7120</v>
      </c>
      <c r="O132" s="1" t="str">
        <f t="shared" ca="1" si="98"/>
        <v>jdabback@lycoming.com</v>
      </c>
      <c r="P132" s="1" t="b">
        <f>IF(LEN(P133)&lt;&gt;0,P133,FALSE)</f>
        <v>1</v>
      </c>
      <c r="Q132" s="1" t="b">
        <f t="shared" ref="Q132" si="99">IF(LEN(Q133)&lt;&gt;0,Q133,FALSE)</f>
        <v>0</v>
      </c>
      <c r="R132" s="1" t="b">
        <f t="shared" ref="R132" si="100">IF(LEN(R133)&lt;&gt;0,R133,FALSE)</f>
        <v>1</v>
      </c>
      <c r="S132" s="1" t="b">
        <f t="shared" ref="S132" si="101">IF(LEN(S133)&lt;&gt;0,S133,FALSE)</f>
        <v>0</v>
      </c>
      <c r="T132" s="1" t="b">
        <f t="shared" ref="T132" si="102">IF(LEN(T133)&lt;&gt;0,T133,FALSE)</f>
        <v>0</v>
      </c>
      <c r="U132" s="1" t="b">
        <f t="shared" ref="U132" si="103">IF(LEN(U133)&lt;&gt;0,U133,FALSE)</f>
        <v>0</v>
      </c>
    </row>
    <row r="133" spans="1:21" x14ac:dyDescent="0.25">
      <c r="A133" s="1">
        <v>133</v>
      </c>
      <c r="B133" s="1" t="str">
        <f>IF(C133="Name:","B"&amp;ROW(A133)&amp;":D"&amp;MATCH("Name:",$C134:$C$1999,0)+ROW(A133)-1,B132)</f>
        <v>B132:D139</v>
      </c>
      <c r="C133" s="1" t="s">
        <v>417</v>
      </c>
      <c r="D133" s="1" t="s">
        <v>451</v>
      </c>
      <c r="P133" s="1" t="b">
        <v>1</v>
      </c>
      <c r="R133" s="1" t="b">
        <v>1</v>
      </c>
    </row>
    <row r="134" spans="1:21" x14ac:dyDescent="0.25">
      <c r="A134" s="1">
        <v>134</v>
      </c>
      <c r="B134" s="1" t="str">
        <f>IF(C134="Name:","B"&amp;ROW(A134)&amp;":D"&amp;MATCH("Name:",$C135:$C$1999,0)+ROW(A134)-1,B133)</f>
        <v>B132:D139</v>
      </c>
      <c r="C134" s="1" t="s">
        <v>240</v>
      </c>
      <c r="D134" s="1" t="s">
        <v>64</v>
      </c>
    </row>
    <row r="135" spans="1:21" x14ac:dyDescent="0.25">
      <c r="A135" s="1">
        <v>135</v>
      </c>
      <c r="B135" s="1" t="str">
        <f>IF(C135="Name:","B"&amp;ROW(A135)&amp;":D"&amp;MATCH("Name:",$C136:$C$1999,0)+ROW(A135)-1,B134)</f>
        <v>B132:D139</v>
      </c>
      <c r="C135" s="1" t="s">
        <v>235</v>
      </c>
      <c r="D135" s="1" t="s">
        <v>65</v>
      </c>
    </row>
    <row r="136" spans="1:21" x14ac:dyDescent="0.25">
      <c r="A136" s="1">
        <v>136</v>
      </c>
      <c r="B136" s="1" t="str">
        <f>IF(C136="Name:","B"&amp;ROW(A136)&amp;":D"&amp;MATCH("Name:",$C137:$C$1999,0)+ROW(A136)-1,B135)</f>
        <v>B132:D139</v>
      </c>
      <c r="C136" s="1" t="s">
        <v>234</v>
      </c>
      <c r="D136" s="1" t="s">
        <v>452</v>
      </c>
    </row>
    <row r="137" spans="1:21" x14ac:dyDescent="0.25">
      <c r="A137" s="1">
        <v>137</v>
      </c>
      <c r="B137" s="1" t="str">
        <f>IF(C137="Name:","B"&amp;ROW(A137)&amp;":D"&amp;MATCH("Name:",$C138:$C$1999,0)+ROW(A137)-1,B136)</f>
        <v>B132:D139</v>
      </c>
      <c r="C137" s="1" t="s">
        <v>339</v>
      </c>
      <c r="D137" s="1" t="s">
        <v>453</v>
      </c>
    </row>
    <row r="138" spans="1:21" x14ac:dyDescent="0.25">
      <c r="A138" s="1">
        <v>138</v>
      </c>
      <c r="B138" s="1" t="str">
        <f>IF(C138="Name:","B"&amp;ROW(A138)&amp;":D"&amp;MATCH("Name:",$C139:$C$1999,0)+ROW(A138)-1,B137)</f>
        <v>B132:D139</v>
      </c>
      <c r="C138" s="1" t="s">
        <v>338</v>
      </c>
      <c r="D138" s="1" t="s">
        <v>357</v>
      </c>
    </row>
    <row r="139" spans="1:21" x14ac:dyDescent="0.25">
      <c r="A139" s="1">
        <v>139</v>
      </c>
      <c r="B139" s="1" t="str">
        <f>IF(C139="Name:","B"&amp;ROW(A139)&amp;":D"&amp;MATCH("Name:",$C140:$C$1999,0)+ROW(A139)-1,B138)</f>
        <v>B132:D139</v>
      </c>
      <c r="C139" s="1" t="s">
        <v>418</v>
      </c>
      <c r="D139" s="1" t="s">
        <v>418</v>
      </c>
    </row>
    <row r="140" spans="1:21" x14ac:dyDescent="0.25">
      <c r="A140" s="1">
        <v>140</v>
      </c>
      <c r="B140" s="1" t="str">
        <f>IF(C140="Name:","B"&amp;ROW(A140)&amp;":D"&amp;MATCH("Name:",$C141:$C$1999,0)+ROW(A140)-1,B139)</f>
        <v>B140:D146</v>
      </c>
      <c r="C140" s="1" t="s">
        <v>233</v>
      </c>
      <c r="D140" s="1" t="s">
        <v>548</v>
      </c>
      <c r="E140" s="1" t="str">
        <f ca="1">LEFT(INDEX(INDIRECT($B140),MATCH(E$2,INDIRECT(SUBSTITUTE(SUBSTITUTE($B140,"D","B"),"B","c")),0),3),SEARCH("(",INDEX(INDIRECT($B140),MATCH(E$2,INDIRECT(SUBSTITUTE(SUBSTITUTE($B140,"D","B"),"B","c")),0),3))-2)</f>
        <v>Standard Aero</v>
      </c>
      <c r="F140" s="1" t="str">
        <f ca="1">TRIM(SUBSTITUTE(SUBSTITUTE(RIGHT(D140,LEN(D140)-LEN(E140)),")",""),"(",""))</f>
        <v>Maryville, TN</v>
      </c>
      <c r="G140" s="1" t="str">
        <f ca="1">IFERROR(INDEX(INDIRECT($B140),MATCH(G$2,INDIRECT(SUBSTITUTE(SUBSTITUTE($B140,"D","B"),"B","c")),0),3),"")</f>
        <v>1029 Ross Drive</v>
      </c>
      <c r="H140" s="1" t="str">
        <f t="shared" ref="H140:O140" ca="1" si="104">IFERROR(INDEX(INDIRECT($B140),MATCH(H$2,INDIRECT(SUBSTITUTE(SUBSTITUTE($B140,"D","B"),"B","c")),0),3),"")</f>
        <v/>
      </c>
      <c r="I140" s="1" t="str">
        <f t="shared" ca="1" si="104"/>
        <v/>
      </c>
      <c r="J140" s="1" t="str">
        <f t="shared" ca="1" si="104"/>
        <v>Maryville, TN 37801</v>
      </c>
      <c r="K140" s="1" t="str">
        <f t="shared" ca="1" si="104"/>
        <v/>
      </c>
      <c r="L140" s="1" t="str">
        <f t="shared" ca="1" si="104"/>
        <v/>
      </c>
      <c r="M140" s="1" t="str">
        <f t="shared" ca="1" si="104"/>
        <v>(865)273-4609</v>
      </c>
      <c r="N140" s="1" t="str">
        <f t="shared" ca="1" si="104"/>
        <v/>
      </c>
      <c r="O140" s="1" t="str">
        <f t="shared" ca="1" si="104"/>
        <v>Richard.Rockers@StandardAero.Com</v>
      </c>
      <c r="P140" s="1" t="b">
        <f>IF(LEN(P141)&lt;&gt;0,P141,FALSE)</f>
        <v>1</v>
      </c>
      <c r="Q140" s="1" t="b">
        <f t="shared" ref="Q140" si="105">IF(LEN(Q141)&lt;&gt;0,Q141,FALSE)</f>
        <v>0</v>
      </c>
      <c r="R140" s="1" t="b">
        <f t="shared" ref="R140" si="106">IF(LEN(R141)&lt;&gt;0,R141,FALSE)</f>
        <v>0</v>
      </c>
      <c r="S140" s="1" t="b">
        <f t="shared" ref="S140" si="107">IF(LEN(S141)&lt;&gt;0,S141,FALSE)</f>
        <v>0</v>
      </c>
      <c r="T140" s="1" t="b">
        <f t="shared" ref="T140" si="108">IF(LEN(T141)&lt;&gt;0,T141,FALSE)</f>
        <v>0</v>
      </c>
      <c r="U140" s="1" t="b">
        <f t="shared" ref="U140" si="109">IF(LEN(U141)&lt;&gt;0,U141,FALSE)</f>
        <v>0</v>
      </c>
    </row>
    <row r="141" spans="1:21" x14ac:dyDescent="0.25">
      <c r="A141" s="1">
        <v>141</v>
      </c>
      <c r="B141" s="1" t="str">
        <f>IF(C141="Name:","B"&amp;ROW(A141)&amp;":D"&amp;MATCH("Name:",$C142:$C$1999,0)+ROW(A141)-1,B140)</f>
        <v>B140:D146</v>
      </c>
      <c r="C141" s="1" t="s">
        <v>417</v>
      </c>
      <c r="D141" s="1" t="s">
        <v>227</v>
      </c>
      <c r="P141" s="1" t="b">
        <v>1</v>
      </c>
    </row>
    <row r="142" spans="1:21" x14ac:dyDescent="0.25">
      <c r="A142" s="1">
        <v>142</v>
      </c>
      <c r="B142" s="1" t="str">
        <f>IF(C142="Name:","B"&amp;ROW(A142)&amp;":D"&amp;MATCH("Name:",$C143:$C$1999,0)+ROW(A142)-1,B141)</f>
        <v>B140:D146</v>
      </c>
      <c r="C142" s="1" t="s">
        <v>240</v>
      </c>
      <c r="D142" s="1" t="s">
        <v>191</v>
      </c>
    </row>
    <row r="143" spans="1:21" x14ac:dyDescent="0.25">
      <c r="A143" s="1">
        <v>143</v>
      </c>
      <c r="B143" s="1" t="str">
        <f>IF(C143="Name:","B"&amp;ROW(A143)&amp;":D"&amp;MATCH("Name:",$C144:$C$1999,0)+ROW(A143)-1,B142)</f>
        <v>B140:D146</v>
      </c>
      <c r="C143" s="1" t="s">
        <v>235</v>
      </c>
      <c r="D143" s="1" t="s">
        <v>14</v>
      </c>
    </row>
    <row r="144" spans="1:21" x14ac:dyDescent="0.25">
      <c r="A144" s="1">
        <v>144</v>
      </c>
      <c r="B144" s="1" t="str">
        <f>IF(C144="Name:","B"&amp;ROW(A144)&amp;":D"&amp;MATCH("Name:",$C145:$C$1999,0)+ROW(A144)-1,B143)</f>
        <v>B140:D146</v>
      </c>
      <c r="C144" s="1" t="s">
        <v>234</v>
      </c>
      <c r="D144" s="1" t="s">
        <v>454</v>
      </c>
    </row>
    <row r="145" spans="1:21" x14ac:dyDescent="0.25">
      <c r="A145" s="1">
        <v>145</v>
      </c>
      <c r="B145" s="1" t="str">
        <f>IF(C145="Name:","B"&amp;ROW(A145)&amp;":D"&amp;MATCH("Name:",$C146:$C$1999,0)+ROW(A145)-1,B144)</f>
        <v>B140:D146</v>
      </c>
      <c r="C145" s="1" t="s">
        <v>338</v>
      </c>
      <c r="D145" s="1" t="s">
        <v>358</v>
      </c>
    </row>
    <row r="146" spans="1:21" x14ac:dyDescent="0.25">
      <c r="A146" s="1">
        <v>146</v>
      </c>
      <c r="B146" s="1" t="str">
        <f>IF(C146="Name:","B"&amp;ROW(A146)&amp;":D"&amp;MATCH("Name:",$C147:$C$1999,0)+ROW(A146)-1,B145)</f>
        <v>B140:D146</v>
      </c>
      <c r="C146" s="1" t="s">
        <v>418</v>
      </c>
      <c r="D146" s="1" t="s">
        <v>418</v>
      </c>
    </row>
    <row r="147" spans="1:21" x14ac:dyDescent="0.25">
      <c r="A147" s="1">
        <v>147</v>
      </c>
      <c r="B147" s="1" t="str">
        <f>IF(C147="Name:","B"&amp;ROW(A147)&amp;":D"&amp;MATCH("Name:",$C148:$C$1999,0)+ROW(A147)-1,B146)</f>
        <v>B147:D154</v>
      </c>
      <c r="C147" s="1" t="s">
        <v>233</v>
      </c>
      <c r="D147" s="1" t="s">
        <v>28</v>
      </c>
      <c r="E147" s="1" t="str">
        <f ca="1">LEFT(INDEX(INDIRECT($B147),MATCH(E$2,INDIRECT(SUBSTITUTE(SUBSTITUTE($B147,"D","B"),"B","c")),0),3),SEARCH("(",INDEX(INDIRECT($B147),MATCH(E$2,INDIRECT(SUBSTITUTE(SUBSTITUTE($B147,"D","B"),"B","c")),0),3))-2)</f>
        <v>Bell Helicopter</v>
      </c>
      <c r="F147" s="1" t="str">
        <f ca="1">TRIM(SUBSTITUTE(SUBSTITUTE(RIGHT(D147,LEN(D147)-LEN(E147)),")",""),"(",""))</f>
        <v>Fort Worth, TX</v>
      </c>
      <c r="G147" s="1" t="str">
        <f ca="1">IFERROR(INDEX(INDIRECT($B147),MATCH(G$2,INDIRECT(SUBSTITUTE(SUBSTITUTE($B147,"D","B"),"B","c")),0),3),"")</f>
        <v>3255 Bell Flight Blvd.</v>
      </c>
      <c r="H147" s="1" t="str">
        <f t="shared" ref="H147:O147" ca="1" si="110">IFERROR(INDEX(INDIRECT($B147),MATCH(H$2,INDIRECT(SUBSTITUTE(SUBSTITUTE($B147,"D","B"),"B","c")),0),3),"")</f>
        <v/>
      </c>
      <c r="I147" s="1" t="str">
        <f t="shared" ca="1" si="110"/>
        <v/>
      </c>
      <c r="J147" s="1" t="str">
        <f t="shared" ca="1" si="110"/>
        <v>Fort Worth, TX 76118</v>
      </c>
      <c r="K147" s="1" t="str">
        <f t="shared" ca="1" si="110"/>
        <v/>
      </c>
      <c r="L147" s="1" t="str">
        <f t="shared" ca="1" si="110"/>
        <v/>
      </c>
      <c r="M147" s="1" t="str">
        <f t="shared" ca="1" si="110"/>
        <v>(817)280-6494</v>
      </c>
      <c r="N147" s="1" t="str">
        <f t="shared" ca="1" si="110"/>
        <v>(817)278-5527</v>
      </c>
      <c r="O147" s="1" t="str">
        <f t="shared" ca="1" si="110"/>
        <v>Jbouma@bellflight.com</v>
      </c>
      <c r="P147" s="1" t="b">
        <f>IF(LEN(P148)&lt;&gt;0,P148,FALSE)</f>
        <v>1</v>
      </c>
      <c r="Q147" s="1" t="b">
        <f t="shared" ref="Q147" si="111">IF(LEN(Q148)&lt;&gt;0,Q148,FALSE)</f>
        <v>0</v>
      </c>
      <c r="R147" s="1" t="b">
        <f t="shared" ref="R147" si="112">IF(LEN(R148)&lt;&gt;0,R148,FALSE)</f>
        <v>1</v>
      </c>
      <c r="S147" s="1" t="b">
        <f t="shared" ref="S147" si="113">IF(LEN(S148)&lt;&gt;0,S148,FALSE)</f>
        <v>1</v>
      </c>
      <c r="T147" s="1" t="b">
        <f t="shared" ref="T147" si="114">IF(LEN(T148)&lt;&gt;0,T148,FALSE)</f>
        <v>0</v>
      </c>
      <c r="U147" s="1" t="b">
        <f t="shared" ref="U147" si="115">IF(LEN(U148)&lt;&gt;0,U148,FALSE)</f>
        <v>1</v>
      </c>
    </row>
    <row r="148" spans="1:21" x14ac:dyDescent="0.25">
      <c r="A148" s="1">
        <v>148</v>
      </c>
      <c r="B148" s="1" t="str">
        <f>IF(C148="Name:","B"&amp;ROW(A148)&amp;":D"&amp;MATCH("Name:",$C149:$C$1999,0)+ROW(A148)-1,B147)</f>
        <v>B147:D154</v>
      </c>
      <c r="C148" s="1" t="s">
        <v>417</v>
      </c>
      <c r="D148" s="1" t="s">
        <v>428</v>
      </c>
      <c r="P148" s="1" t="b">
        <v>1</v>
      </c>
      <c r="R148" s="1" t="b">
        <v>1</v>
      </c>
      <c r="S148" s="1" t="b">
        <v>1</v>
      </c>
      <c r="U148" s="1" t="b">
        <v>1</v>
      </c>
    </row>
    <row r="149" spans="1:21" x14ac:dyDescent="0.25">
      <c r="A149" s="1">
        <v>149</v>
      </c>
      <c r="B149" s="1" t="str">
        <f>IF(C149="Name:","B"&amp;ROW(A149)&amp;":D"&amp;MATCH("Name:",$C150:$C$1999,0)+ROW(A149)-1,B148)</f>
        <v>B147:D154</v>
      </c>
      <c r="C149" s="1" t="s">
        <v>240</v>
      </c>
      <c r="D149" s="1" t="s">
        <v>29</v>
      </c>
    </row>
    <row r="150" spans="1:21" x14ac:dyDescent="0.25">
      <c r="A150" s="1">
        <v>150</v>
      </c>
      <c r="B150" s="1" t="str">
        <f>IF(C150="Name:","B"&amp;ROW(A150)&amp;":D"&amp;MATCH("Name:",$C151:$C$1999,0)+ROW(A150)-1,B149)</f>
        <v>B147:D154</v>
      </c>
      <c r="C150" s="1" t="s">
        <v>235</v>
      </c>
      <c r="D150" s="1" t="s">
        <v>31</v>
      </c>
    </row>
    <row r="151" spans="1:21" x14ac:dyDescent="0.25">
      <c r="A151" s="1">
        <v>151</v>
      </c>
      <c r="B151" s="1" t="str">
        <f>IF(C151="Name:","B"&amp;ROW(A151)&amp;":D"&amp;MATCH("Name:",$C152:$C$1999,0)+ROW(A151)-1,B150)</f>
        <v>B147:D154</v>
      </c>
      <c r="C151" s="1" t="s">
        <v>234</v>
      </c>
      <c r="D151" s="1" t="s">
        <v>455</v>
      </c>
    </row>
    <row r="152" spans="1:21" x14ac:dyDescent="0.25">
      <c r="A152" s="1">
        <v>152</v>
      </c>
      <c r="B152" s="1" t="str">
        <f>IF(C152="Name:","B"&amp;ROW(A152)&amp;":D"&amp;MATCH("Name:",$C153:$C$1999,0)+ROW(A152)-1,B151)</f>
        <v>B147:D154</v>
      </c>
      <c r="C152" s="1" t="s">
        <v>339</v>
      </c>
      <c r="D152" s="1" t="s">
        <v>456</v>
      </c>
    </row>
    <row r="153" spans="1:21" x14ac:dyDescent="0.25">
      <c r="A153" s="1">
        <v>153</v>
      </c>
      <c r="B153" s="1" t="str">
        <f>IF(C153="Name:","B"&amp;ROW(A153)&amp;":D"&amp;MATCH("Name:",$C154:$C$1999,0)+ROW(A153)-1,B152)</f>
        <v>B147:D154</v>
      </c>
      <c r="C153" s="1" t="s">
        <v>338</v>
      </c>
      <c r="D153" s="1" t="s">
        <v>359</v>
      </c>
    </row>
    <row r="154" spans="1:21" x14ac:dyDescent="0.25">
      <c r="A154" s="1">
        <v>154</v>
      </c>
      <c r="B154" s="1" t="str">
        <f>IF(C154="Name:","B"&amp;ROW(A154)&amp;":D"&amp;MATCH("Name:",$C155:$C$1999,0)+ROW(A154)-1,B153)</f>
        <v>B147:D154</v>
      </c>
      <c r="C154" s="1" t="s">
        <v>418</v>
      </c>
      <c r="D154" s="1" t="s">
        <v>418</v>
      </c>
    </row>
    <row r="155" spans="1:21" x14ac:dyDescent="0.25">
      <c r="A155" s="1">
        <v>155</v>
      </c>
      <c r="B155" s="1" t="str">
        <f>IF(C155="Name:","B"&amp;ROW(A155)&amp;":D"&amp;MATCH("Name:",$C156:$C$1999,0)+ROW(A155)-1,B154)</f>
        <v>B155:D160</v>
      </c>
      <c r="C155" s="1" t="s">
        <v>233</v>
      </c>
      <c r="D155" s="1" t="s">
        <v>20</v>
      </c>
      <c r="E155" s="1" t="str">
        <f ca="1">LEFT(INDEX(INDIRECT($B155),MATCH(E$2,INDIRECT(SUBSTITUTE(SUBSTITUTE($B155,"D","B"),"B","c")),0),3),SEARCH("(",INDEX(INDIRECT($B155),MATCH(E$2,INDIRECT(SUBSTITUTE(SUBSTITUTE($B155,"D","B"),"B","c")),0),3))-2)</f>
        <v>L3 ISRS</v>
      </c>
      <c r="F155" s="1" t="str">
        <f ca="1">TRIM(SUBSTITUTE(SUBSTITUTE(RIGHT(D155,LEN(D155)-LEN(E155)),")",""),"(",""))</f>
        <v>Greenville and Waco, TX</v>
      </c>
      <c r="G155" s="1" t="str">
        <f ca="1">IFERROR(INDEX(INDIRECT($B155),MATCH(G$2,INDIRECT(SUBSTITUTE(SUBSTITUTE($B155,"D","B"),"B","c")),0),3),"")</f>
        <v>10001 Jack Finney Blvd.</v>
      </c>
      <c r="H155" s="1" t="str">
        <f t="shared" ref="H155:O155" ca="1" si="116">IFERROR(INDEX(INDIRECT($B155),MATCH(H$2,INDIRECT(SUBSTITUTE(SUBSTITUTE($B155,"D","B"),"B","c")),0),3),"")</f>
        <v/>
      </c>
      <c r="I155" s="1" t="str">
        <f t="shared" ca="1" si="116"/>
        <v/>
      </c>
      <c r="J155" s="1" t="str">
        <f t="shared" ca="1" si="116"/>
        <v>Greenville and Waco, TX .</v>
      </c>
      <c r="K155" s="1" t="str">
        <f t="shared" ca="1" si="116"/>
        <v/>
      </c>
      <c r="L155" s="1" t="str">
        <f t="shared" ca="1" si="116"/>
        <v/>
      </c>
      <c r="M155" s="1" t="str">
        <f t="shared" ca="1" si="116"/>
        <v>(903)457-5235</v>
      </c>
      <c r="N155" s="1" t="str">
        <f t="shared" ca="1" si="116"/>
        <v/>
      </c>
      <c r="O155" s="1" t="str">
        <f t="shared" ca="1" si="116"/>
        <v>jim.threlfall@L3T.com</v>
      </c>
      <c r="P155" s="1" t="b">
        <f>IF(LEN(P156)&lt;&gt;0,P156,FALSE)</f>
        <v>1</v>
      </c>
      <c r="Q155" s="1" t="b">
        <f t="shared" ref="Q155" si="117">IF(LEN(Q156)&lt;&gt;0,Q156,FALSE)</f>
        <v>0</v>
      </c>
      <c r="R155" s="1" t="b">
        <f t="shared" ref="R155" si="118">IF(LEN(R156)&lt;&gt;0,R156,FALSE)</f>
        <v>0</v>
      </c>
      <c r="S155" s="1" t="b">
        <f t="shared" ref="S155" si="119">IF(LEN(S156)&lt;&gt;0,S156,FALSE)</f>
        <v>1</v>
      </c>
      <c r="T155" s="1" t="b">
        <f t="shared" ref="T155" si="120">IF(LEN(T156)&lt;&gt;0,T156,FALSE)</f>
        <v>0</v>
      </c>
      <c r="U155" s="1" t="b">
        <f t="shared" ref="U155" si="121">IF(LEN(U156)&lt;&gt;0,U156,FALSE)</f>
        <v>0</v>
      </c>
    </row>
    <row r="156" spans="1:21" x14ac:dyDescent="0.25">
      <c r="A156" s="1">
        <v>156</v>
      </c>
      <c r="B156" s="1" t="str">
        <f>IF(C156="Name:","B"&amp;ROW(A156)&amp;":D"&amp;MATCH("Name:",$C157:$C$1999,0)+ROW(A156)-1,B155)</f>
        <v>B155:D160</v>
      </c>
      <c r="C156" s="1" t="s">
        <v>417</v>
      </c>
      <c r="D156" s="1" t="s">
        <v>422</v>
      </c>
      <c r="P156" s="1" t="b">
        <v>1</v>
      </c>
      <c r="S156" s="1" t="b">
        <v>1</v>
      </c>
    </row>
    <row r="157" spans="1:21" x14ac:dyDescent="0.25">
      <c r="A157" s="1">
        <v>157</v>
      </c>
      <c r="B157" s="1" t="str">
        <f>IF(C157="Name:","B"&amp;ROW(A157)&amp;":D"&amp;MATCH("Name:",$C158:$C$1999,0)+ROW(A157)-1,B156)</f>
        <v>B155:D160</v>
      </c>
      <c r="C157" s="1" t="s">
        <v>240</v>
      </c>
      <c r="D157" s="1" t="s">
        <v>192</v>
      </c>
    </row>
    <row r="158" spans="1:21" x14ac:dyDescent="0.25">
      <c r="A158" s="1">
        <v>158</v>
      </c>
      <c r="B158" s="1" t="str">
        <f>IF(C158="Name:","B"&amp;ROW(A158)&amp;":D"&amp;MATCH("Name:",$C159:$C$1999,0)+ROW(A158)-1,B157)</f>
        <v>B155:D160</v>
      </c>
      <c r="C158" s="1" t="s">
        <v>235</v>
      </c>
      <c r="D158" s="1" t="s">
        <v>22</v>
      </c>
    </row>
    <row r="159" spans="1:21" x14ac:dyDescent="0.25">
      <c r="A159" s="1">
        <v>159</v>
      </c>
      <c r="B159" s="1" t="str">
        <f>IF(C159="Name:","B"&amp;ROW(A159)&amp;":D"&amp;MATCH("Name:",$C160:$C$1999,0)+ROW(A159)-1,B158)</f>
        <v>B155:D160</v>
      </c>
      <c r="C159" s="1" t="s">
        <v>234</v>
      </c>
      <c r="D159" s="1" t="s">
        <v>457</v>
      </c>
    </row>
    <row r="160" spans="1:21" x14ac:dyDescent="0.25">
      <c r="A160" s="1">
        <v>160</v>
      </c>
      <c r="B160" s="1" t="str">
        <f>IF(C160="Name:","B"&amp;ROW(A160)&amp;":D"&amp;MATCH("Name:",$C161:$C$1999,0)+ROW(A160)-1,B159)</f>
        <v>B155:D160</v>
      </c>
      <c r="C160" s="1" t="s">
        <v>338</v>
      </c>
      <c r="D160" s="1" t="s">
        <v>360</v>
      </c>
    </row>
    <row r="161" spans="1:21" x14ac:dyDescent="0.25">
      <c r="A161" s="1">
        <v>161</v>
      </c>
      <c r="B161" s="1" t="str">
        <f>IF(C161="Name:","B"&amp;ROW(A161)&amp;":D"&amp;MATCH("Name:",$C162:$C$1999,0)+ROW(A161)-1,B160)</f>
        <v>B161:D169</v>
      </c>
      <c r="C161" s="1" t="s">
        <v>233</v>
      </c>
      <c r="D161" s="1" t="s">
        <v>158</v>
      </c>
      <c r="E161" s="1" t="str">
        <f ca="1">LEFT(INDEX(INDIRECT($B161),MATCH(E$2,INDIRECT(SUBSTITUTE(SUBSTITUTE($B161,"D","B"),"B","c")),0),3),SEARCH("(",INDEX(INDIRECT($B161),MATCH(E$2,INDIRECT(SUBSTITUTE(SUBSTITUTE($B161,"D","B"),"B","c")),0),3))-2)</f>
        <v>UnitedAir</v>
      </c>
      <c r="F161" s="1" t="str">
        <f ca="1">TRIM(SUBSTITUTE(SUBSTITUTE(RIGHT(D161,LEN(D161)-LEN(E161)),")",""),"(",""))</f>
        <v>Houston, TX</v>
      </c>
      <c r="G161" s="1" t="str">
        <f ca="1">IFERROR(INDEX(INDIRECT($B161),MATCH(G$2,INDIRECT(SUBSTITUTE(SUBSTITUTE($B161,"D","B"),"B","c")),0),3),"")</f>
        <v>United Tech Ops Center, 4933 Wright Road, Hanger X IAHEG</v>
      </c>
      <c r="H161" s="1" t="str">
        <f t="shared" ref="H161:O161" ca="1" si="122">IFERROR(INDEX(INDIRECT($B161),MATCH(H$2,INDIRECT(SUBSTITUTE(SUBSTITUTE($B161,"D","B"),"B","c")),0),3),"")</f>
        <v>4933 Wright Road, Hanger X IAHEG</v>
      </c>
      <c r="I161" s="1" t="str">
        <f t="shared" ca="1" si="122"/>
        <v/>
      </c>
      <c r="J161" s="1" t="str">
        <f t="shared" ca="1" si="122"/>
        <v>Houston, TX 77032</v>
      </c>
      <c r="K161" s="1" t="str">
        <f t="shared" ca="1" si="122"/>
        <v/>
      </c>
      <c r="L161" s="1" t="str">
        <f t="shared" ca="1" si="122"/>
        <v/>
      </c>
      <c r="M161" s="1" t="str">
        <f t="shared" ca="1" si="122"/>
        <v>(281)553-5773</v>
      </c>
      <c r="N161" s="1" t="str">
        <f t="shared" ca="1" si="122"/>
        <v/>
      </c>
      <c r="O161" s="1" t="str">
        <f t="shared" ca="1" si="122"/>
        <v>raju.tumarada@united.com</v>
      </c>
      <c r="P161" s="1" t="b">
        <f>IF(LEN(P162)&lt;&gt;0,P162,FALSE)</f>
        <v>1</v>
      </c>
      <c r="Q161" s="1" t="b">
        <f t="shared" ref="Q161" si="123">IF(LEN(Q162)&lt;&gt;0,Q162,FALSE)</f>
        <v>0</v>
      </c>
      <c r="R161" s="1" t="b">
        <f t="shared" ref="R161" si="124">IF(LEN(R162)&lt;&gt;0,R162,FALSE)</f>
        <v>0</v>
      </c>
      <c r="S161" s="1" t="b">
        <f t="shared" ref="S161" si="125">IF(LEN(S162)&lt;&gt;0,S162,FALSE)</f>
        <v>1</v>
      </c>
      <c r="T161" s="1" t="b">
        <f t="shared" ref="T161" si="126">IF(LEN(T162)&lt;&gt;0,T162,FALSE)</f>
        <v>0</v>
      </c>
      <c r="U161" s="1" t="b">
        <f t="shared" ref="U161" si="127">IF(LEN(U162)&lt;&gt;0,U162,FALSE)</f>
        <v>0</v>
      </c>
    </row>
    <row r="162" spans="1:21" x14ac:dyDescent="0.25">
      <c r="A162" s="1">
        <v>162</v>
      </c>
      <c r="B162" s="1" t="str">
        <f>IF(C162="Name:","B"&amp;ROW(A162)&amp;":D"&amp;MATCH("Name:",$C163:$C$1999,0)+ROW(A162)-1,B161)</f>
        <v>B161:D169</v>
      </c>
      <c r="C162" s="1" t="s">
        <v>417</v>
      </c>
      <c r="D162" s="1" t="s">
        <v>422</v>
      </c>
      <c r="P162" s="1" t="b">
        <v>1</v>
      </c>
      <c r="S162" s="1" t="b">
        <v>1</v>
      </c>
    </row>
    <row r="163" spans="1:21" x14ac:dyDescent="0.25">
      <c r="A163" s="1">
        <v>163</v>
      </c>
      <c r="B163" s="1" t="str">
        <f>IF(C163="Name:","B"&amp;ROW(A163)&amp;":D"&amp;MATCH("Name:",$C164:$C$1999,0)+ROW(A163)-1,B162)</f>
        <v>B161:D169</v>
      </c>
      <c r="C163" s="1" t="s">
        <v>418</v>
      </c>
      <c r="D163" s="1" t="s">
        <v>418</v>
      </c>
    </row>
    <row r="164" spans="1:21" x14ac:dyDescent="0.25">
      <c r="A164" s="1">
        <v>164</v>
      </c>
      <c r="B164" s="1" t="str">
        <f>IF(C164="Name:","B"&amp;ROW(A164)&amp;":D"&amp;MATCH("Name:",$C165:$C$1999,0)+ROW(A164)-1,B163)</f>
        <v>B161:D169</v>
      </c>
      <c r="C164" s="1" t="s">
        <v>240</v>
      </c>
      <c r="D164" s="1" t="s">
        <v>193</v>
      </c>
    </row>
    <row r="165" spans="1:21" x14ac:dyDescent="0.25">
      <c r="A165" s="1">
        <v>164.5</v>
      </c>
      <c r="B165" s="1" t="str">
        <f>IF(C165="Name:","B"&amp;ROW(A165)&amp;":D"&amp;MATCH("Name:",$C166:$C$1999,0)+ROW(A165)-1,B164)</f>
        <v>B161:D169</v>
      </c>
      <c r="C165" s="1" t="s">
        <v>245</v>
      </c>
      <c r="D165" s="1" t="s">
        <v>248</v>
      </c>
    </row>
    <row r="166" spans="1:21" x14ac:dyDescent="0.25">
      <c r="A166" s="1">
        <v>165</v>
      </c>
      <c r="B166" s="1" t="str">
        <f>IF(C166="Name:","B"&amp;ROW(A166)&amp;":D"&amp;MATCH("Name:",$C167:$C$1999,0)+ROW(A166)-1,B165)</f>
        <v>B161:D169</v>
      </c>
      <c r="C166" s="1" t="s">
        <v>235</v>
      </c>
      <c r="D166" s="1" t="s">
        <v>159</v>
      </c>
    </row>
    <row r="167" spans="1:21" x14ac:dyDescent="0.25">
      <c r="A167" s="1">
        <v>166</v>
      </c>
      <c r="B167" s="1" t="str">
        <f>IF(C167="Name:","B"&amp;ROW(A167)&amp;":D"&amp;MATCH("Name:",$C168:$C$1999,0)+ROW(A167)-1,B166)</f>
        <v>B161:D169</v>
      </c>
      <c r="C167" s="1" t="s">
        <v>234</v>
      </c>
      <c r="D167" s="1" t="s">
        <v>458</v>
      </c>
    </row>
    <row r="168" spans="1:21" x14ac:dyDescent="0.25">
      <c r="A168" s="1">
        <v>167</v>
      </c>
      <c r="B168" s="1" t="str">
        <f>IF(C168="Name:","B"&amp;ROW(A168)&amp;":D"&amp;MATCH("Name:",$C169:$C$1999,0)+ROW(A168)-1,B167)</f>
        <v>B161:D169</v>
      </c>
      <c r="C168" s="1" t="s">
        <v>338</v>
      </c>
      <c r="D168" s="1" t="s">
        <v>361</v>
      </c>
    </row>
    <row r="169" spans="1:21" x14ac:dyDescent="0.25">
      <c r="A169" s="1">
        <v>168</v>
      </c>
      <c r="B169" s="1" t="str">
        <f>IF(C169="Name:","B"&amp;ROW(A169)&amp;":D"&amp;MATCH("Name:",$C170:$C$1999,0)+ROW(A169)-1,B168)</f>
        <v>B161:D169</v>
      </c>
      <c r="C169" s="1" t="s">
        <v>418</v>
      </c>
      <c r="D169" s="1" t="s">
        <v>418</v>
      </c>
    </row>
    <row r="170" spans="1:21" x14ac:dyDescent="0.25">
      <c r="A170" s="1">
        <v>169</v>
      </c>
      <c r="B170" s="1" t="str">
        <f>IF(C170="Name:","B"&amp;ROW(A170)&amp;":D"&amp;MATCH("Name:",$C171:$C$1999,0)+ROW(A170)-1,B169)</f>
        <v>B170:D176</v>
      </c>
      <c r="C170" s="1" t="s">
        <v>233</v>
      </c>
      <c r="D170" s="1" t="s">
        <v>119</v>
      </c>
      <c r="E170" s="1" t="str">
        <f ca="1">LEFT(INDEX(INDIRECT($B170),MATCH(E$2,INDIRECT(SUBSTITUTE(SUBSTITUTE($B170,"D","B"),"B","c")),0),3),SEARCH("(",INDEX(INDIRECT($B170),MATCH(E$2,INDIRECT(SUBSTITUTE(SUBSTITUTE($B170,"D","B"),"B","c")),0),3))-2)</f>
        <v>VT DRB Aviation</v>
      </c>
      <c r="F170" s="1" t="str">
        <f ca="1">TRIM(SUBSTITUTE(SUBSTITUTE(RIGHT(D170,LEN(D170)-LEN(E170)),")",""),"(",""))</f>
        <v>San Antonio, TX</v>
      </c>
      <c r="G170" s="1" t="str">
        <f ca="1">IFERROR(INDEX(INDIRECT($B170),MATCH(G$2,INDIRECT(SUBSTITUTE(SUBSTITUTE($B170,"D","B"),"B","c")),0),3),"")</f>
        <v>9800 John Saunders Road</v>
      </c>
      <c r="H170" s="1" t="str">
        <f t="shared" ref="H170:O170" ca="1" si="128">IFERROR(INDEX(INDIRECT($B170),MATCH(H$2,INDIRECT(SUBSTITUTE(SUBSTITUTE($B170,"D","B"),"B","c")),0),3),"")</f>
        <v/>
      </c>
      <c r="I170" s="1" t="str">
        <f t="shared" ca="1" si="128"/>
        <v/>
      </c>
      <c r="J170" s="1" t="str">
        <f t="shared" ca="1" si="128"/>
        <v>San Antonio, TX 78216</v>
      </c>
      <c r="K170" s="1" t="str">
        <f t="shared" ca="1" si="128"/>
        <v/>
      </c>
      <c r="L170" s="1" t="str">
        <f t="shared" ca="1" si="128"/>
        <v/>
      </c>
      <c r="M170" s="1" t="str">
        <f t="shared" ca="1" si="128"/>
        <v>(210)293-3728</v>
      </c>
      <c r="N170" s="1" t="str">
        <f t="shared" ca="1" si="128"/>
        <v/>
      </c>
      <c r="O170" s="1" t="str">
        <f t="shared" ca="1" si="128"/>
        <v>Felton.PAYTON@stengg.us</v>
      </c>
      <c r="P170" s="1" t="b">
        <f>IF(LEN(P171)&lt;&gt;0,P171,FALSE)</f>
        <v>1</v>
      </c>
      <c r="Q170" s="1" t="b">
        <f t="shared" ref="Q170" si="129">IF(LEN(Q171)&lt;&gt;0,Q171,FALSE)</f>
        <v>1</v>
      </c>
      <c r="R170" s="1" t="b">
        <f t="shared" ref="R170" si="130">IF(LEN(R171)&lt;&gt;0,R171,FALSE)</f>
        <v>0</v>
      </c>
      <c r="S170" s="1" t="b">
        <f t="shared" ref="S170" si="131">IF(LEN(S171)&lt;&gt;0,S171,FALSE)</f>
        <v>1</v>
      </c>
      <c r="T170" s="1" t="b">
        <f t="shared" ref="T170" si="132">IF(LEN(T171)&lt;&gt;0,T171,FALSE)</f>
        <v>0</v>
      </c>
      <c r="U170" s="1" t="b">
        <f t="shared" ref="U170" si="133">IF(LEN(U171)&lt;&gt;0,U171,FALSE)</f>
        <v>0</v>
      </c>
    </row>
    <row r="171" spans="1:21" x14ac:dyDescent="0.25">
      <c r="A171" s="1">
        <v>170</v>
      </c>
      <c r="B171" s="1" t="str">
        <f>IF(C171="Name:","B"&amp;ROW(A171)&amp;":D"&amp;MATCH("Name:",$C172:$C$1999,0)+ROW(A171)-1,B170)</f>
        <v>B170:D176</v>
      </c>
      <c r="C171" s="1" t="s">
        <v>417</v>
      </c>
      <c r="D171" s="1" t="s">
        <v>446</v>
      </c>
      <c r="P171" s="1" t="b">
        <v>1</v>
      </c>
      <c r="Q171" s="1" t="b">
        <v>1</v>
      </c>
      <c r="S171" s="1" t="b">
        <v>1</v>
      </c>
    </row>
    <row r="172" spans="1:21" x14ac:dyDescent="0.25">
      <c r="A172" s="1">
        <v>171</v>
      </c>
      <c r="B172" s="1" t="str">
        <f>IF(C172="Name:","B"&amp;ROW(A172)&amp;":D"&amp;MATCH("Name:",$C173:$C$1999,0)+ROW(A172)-1,B171)</f>
        <v>B170:D176</v>
      </c>
      <c r="C172" s="1" t="s">
        <v>240</v>
      </c>
      <c r="D172" s="1" t="s">
        <v>120</v>
      </c>
    </row>
    <row r="173" spans="1:21" x14ac:dyDescent="0.25">
      <c r="A173" s="1">
        <v>172</v>
      </c>
      <c r="B173" s="1" t="str">
        <f>IF(C173="Name:","B"&amp;ROW(A173)&amp;":D"&amp;MATCH("Name:",$C174:$C$1999,0)+ROW(A173)-1,B172)</f>
        <v>B170:D176</v>
      </c>
      <c r="C173" s="1" t="s">
        <v>235</v>
      </c>
      <c r="D173" s="1" t="s">
        <v>121</v>
      </c>
    </row>
    <row r="174" spans="1:21" x14ac:dyDescent="0.25">
      <c r="A174" s="1">
        <v>173</v>
      </c>
      <c r="B174" s="1" t="str">
        <f>IF(C174="Name:","B"&amp;ROW(A174)&amp;":D"&amp;MATCH("Name:",$C175:$C$1999,0)+ROW(A174)-1,B173)</f>
        <v>B170:D176</v>
      </c>
      <c r="C174" s="1" t="s">
        <v>234</v>
      </c>
      <c r="D174" s="1" t="s">
        <v>459</v>
      </c>
    </row>
    <row r="175" spans="1:21" x14ac:dyDescent="0.25">
      <c r="A175" s="1">
        <v>174</v>
      </c>
      <c r="B175" s="1" t="str">
        <f>IF(C175="Name:","B"&amp;ROW(A175)&amp;":D"&amp;MATCH("Name:",$C176:$C$1999,0)+ROW(A175)-1,B174)</f>
        <v>B170:D176</v>
      </c>
      <c r="C175" s="1" t="s">
        <v>338</v>
      </c>
      <c r="D175" s="1" t="s">
        <v>362</v>
      </c>
    </row>
    <row r="176" spans="1:21" x14ac:dyDescent="0.25">
      <c r="A176" s="1">
        <v>175</v>
      </c>
      <c r="B176" s="1" t="str">
        <f>IF(C176="Name:","B"&amp;ROW(A176)&amp;":D"&amp;MATCH("Name:",$C177:$C$1999,0)+ROW(A176)-1,B175)</f>
        <v>B170:D176</v>
      </c>
      <c r="C176" s="1" t="s">
        <v>418</v>
      </c>
      <c r="D176" s="1" t="s">
        <v>418</v>
      </c>
    </row>
    <row r="177" spans="1:21" x14ac:dyDescent="0.25">
      <c r="A177" s="1">
        <v>176</v>
      </c>
      <c r="B177" s="1" t="str">
        <f>IF(C177="Name:","B"&amp;ROW(A177)&amp;":D"&amp;MATCH("Name:",$C178:$C$1999,0)+ROW(A177)-1,B176)</f>
        <v>B177:D185</v>
      </c>
      <c r="C177" s="1" t="s">
        <v>233</v>
      </c>
      <c r="D177" s="1" t="s">
        <v>26</v>
      </c>
      <c r="E177" s="1" t="str">
        <f ca="1">LEFT(INDEX(INDIRECT($B177),MATCH(E$2,INDIRECT(SUBSTITUTE(SUBSTITUTE($B177,"D","B"),"B","c")),0),3),SEARCH("(",INDEX(INDIRECT($B177),MATCH(E$2,INDIRECT(SUBSTITUTE(SUBSTITUTE($B177,"D","B"),"B","c")),0),3))-2)</f>
        <v>Boeing</v>
      </c>
      <c r="F177" s="1" t="str">
        <f ca="1">TRIM(SUBSTITUTE(SUBSTITUTE(RIGHT(D177,LEN(D177)-LEN(E177)),")",""),"(",""))</f>
        <v>Seattle, WA</v>
      </c>
      <c r="G177" s="1" t="str">
        <f ca="1">IFERROR(INDEX(INDIRECT($B177),MATCH(G$2,INDIRECT(SUBSTITUTE(SUBSTITUTE($B177,"D","B"),"B","c")),0),3),"")</f>
        <v>P.O. Box 3707</v>
      </c>
      <c r="H177" s="1" t="str">
        <f t="shared" ref="H177:O177" ca="1" si="134">IFERROR(INDEX(INDIRECT($B177),MATCH(H$2,INDIRECT(SUBSTITUTE(SUBSTITUTE($B177,"D","B"),"B","c")),0),3),"")</f>
        <v/>
      </c>
      <c r="I177" s="1" t="str">
        <f t="shared" ca="1" si="134"/>
        <v/>
      </c>
      <c r="J177" s="1" t="str">
        <f t="shared" ca="1" si="134"/>
        <v>Seattle, WA 98124-2207</v>
      </c>
      <c r="K177" s="1" t="str">
        <f t="shared" ca="1" si="134"/>
        <v/>
      </c>
      <c r="L177" s="1" t="str">
        <f t="shared" ca="1" si="134"/>
        <v/>
      </c>
      <c r="M177" s="1" t="str">
        <f t="shared" ca="1" si="134"/>
        <v>(425)965-9600</v>
      </c>
      <c r="N177" s="1" t="str">
        <f t="shared" ca="1" si="134"/>
        <v/>
      </c>
      <c r="O177" s="1" t="str">
        <f t="shared" ca="1" si="134"/>
        <v>elizabeth.a.pasztor@boeing.com</v>
      </c>
      <c r="P177" s="1" t="b">
        <f>IF(LEN(P178)&lt;&gt;0,P178,FALSE)</f>
        <v>1</v>
      </c>
      <c r="Q177" s="1" t="b">
        <f t="shared" ref="Q177" si="135">IF(LEN(Q178)&lt;&gt;0,Q178,FALSE)</f>
        <v>0</v>
      </c>
      <c r="R177" s="1" t="b">
        <f t="shared" ref="R177" si="136">IF(LEN(R178)&lt;&gt;0,R178,FALSE)</f>
        <v>1</v>
      </c>
      <c r="S177" s="1" t="b">
        <f t="shared" ref="S177" si="137">IF(LEN(S178)&lt;&gt;0,S178,FALSE)</f>
        <v>1</v>
      </c>
      <c r="T177" s="1" t="b">
        <f t="shared" ref="T177" si="138">IF(LEN(T178)&lt;&gt;0,T178,FALSE)</f>
        <v>0</v>
      </c>
      <c r="U177" s="1" t="b">
        <f t="shared" ref="U177" si="139">IF(LEN(U178)&lt;&gt;0,U178,FALSE)</f>
        <v>1</v>
      </c>
    </row>
    <row r="178" spans="1:21" x14ac:dyDescent="0.25">
      <c r="A178" s="1">
        <v>177</v>
      </c>
      <c r="B178" s="1" t="str">
        <f>IF(C178="Name:","B"&amp;ROW(A178)&amp;":D"&amp;MATCH("Name:",$C179:$C$1999,0)+ROW(A178)-1,B177)</f>
        <v>B177:D185</v>
      </c>
      <c r="C178" s="1" t="s">
        <v>417</v>
      </c>
      <c r="D178" s="1" t="s">
        <v>460</v>
      </c>
      <c r="P178" s="1" t="b">
        <v>1</v>
      </c>
      <c r="R178" s="1" t="b">
        <v>1</v>
      </c>
      <c r="S178" s="1" t="b">
        <v>1</v>
      </c>
      <c r="U178" s="1" t="b">
        <v>1</v>
      </c>
    </row>
    <row r="179" spans="1:21" x14ac:dyDescent="0.25">
      <c r="A179" s="1">
        <v>178</v>
      </c>
      <c r="B179" s="1" t="str">
        <f>IF(C179="Name:","B"&amp;ROW(A179)&amp;":D"&amp;MATCH("Name:",$C180:$C$1999,0)+ROW(A179)-1,B178)</f>
        <v>B177:D185</v>
      </c>
      <c r="C179" s="1" t="s">
        <v>240</v>
      </c>
      <c r="D179" s="1" t="s">
        <v>35</v>
      </c>
    </row>
    <row r="180" spans="1:21" x14ac:dyDescent="0.25">
      <c r="A180" s="1">
        <v>179</v>
      </c>
      <c r="B180" s="1" t="str">
        <f>IF(C180="Name:","B"&amp;ROW(A180)&amp;":D"&amp;MATCH("Name:",$C181:$C$1999,0)+ROW(A180)-1,B179)</f>
        <v>B177:D185</v>
      </c>
      <c r="C180" s="1" t="s">
        <v>235</v>
      </c>
      <c r="D180" s="1" t="s">
        <v>36</v>
      </c>
    </row>
    <row r="181" spans="1:21" x14ac:dyDescent="0.25">
      <c r="A181" s="1">
        <v>180</v>
      </c>
      <c r="B181" s="1" t="str">
        <f>IF(C181="Name:","B"&amp;ROW(A181)&amp;":D"&amp;MATCH("Name:",$C182:$C$1999,0)+ROW(A181)-1,B180)</f>
        <v>B177:D185</v>
      </c>
      <c r="C181" s="1" t="s">
        <v>234</v>
      </c>
      <c r="D181" s="1" t="s">
        <v>461</v>
      </c>
    </row>
    <row r="182" spans="1:21" x14ac:dyDescent="0.25">
      <c r="A182" s="1">
        <v>181</v>
      </c>
      <c r="B182" s="1" t="str">
        <f>IF(C182="Name:","B"&amp;ROW(A182)&amp;":D"&amp;MATCH("Name:",$C183:$C$1999,0)+ROW(A182)-1,B181)</f>
        <v>B177:D185</v>
      </c>
      <c r="C182" s="1" t="s">
        <v>338</v>
      </c>
      <c r="D182" s="1" t="s">
        <v>363</v>
      </c>
    </row>
    <row r="183" spans="1:21" x14ac:dyDescent="0.25">
      <c r="A183" s="1">
        <v>182</v>
      </c>
      <c r="B183" s="1" t="str">
        <f>IF(C183="Name:","B"&amp;ROW(A183)&amp;":D"&amp;MATCH("Name:",$C184:$C$1999,0)+ROW(A183)-1,B182)</f>
        <v>B177:D185</v>
      </c>
      <c r="C183" s="1" t="s">
        <v>418</v>
      </c>
      <c r="D183" s="1" t="s">
        <v>418</v>
      </c>
    </row>
    <row r="184" spans="1:21" x14ac:dyDescent="0.25">
      <c r="A184" s="1">
        <v>183</v>
      </c>
      <c r="B184" s="1" t="str">
        <f>IF(C184="Name:","B"&amp;ROW(A184)&amp;":D"&amp;MATCH("Name:",$C185:$C$1999,0)+ROW(A184)-1,B183)</f>
        <v>B177:D185</v>
      </c>
      <c r="C184" s="1" t="s">
        <v>419</v>
      </c>
      <c r="D184" s="1" t="s">
        <v>229</v>
      </c>
      <c r="R184" s="1" t="b">
        <v>1</v>
      </c>
    </row>
    <row r="185" spans="1:21" x14ac:dyDescent="0.25">
      <c r="A185" s="1">
        <v>184</v>
      </c>
      <c r="B185" s="1" t="str">
        <f>IF(C185="Name:","B"&amp;ROW(A185)&amp;":D"&amp;MATCH("Name:",$C186:$C$1999,0)+ROW(A185)-1,B184)</f>
        <v>B177:D185</v>
      </c>
      <c r="C185" s="1" t="s">
        <v>418</v>
      </c>
      <c r="D185" s="1" t="s">
        <v>418</v>
      </c>
    </row>
    <row r="186" spans="1:21" x14ac:dyDescent="0.25">
      <c r="A186" s="1">
        <v>185</v>
      </c>
      <c r="B186" s="1" t="str">
        <f>IF(C186="Name:","B"&amp;ROW(A186)&amp;":D"&amp;MATCH("Name:",$C187:$C$1999,0)+ROW(A186)-1,B185)</f>
        <v>B186:D192</v>
      </c>
      <c r="C186" s="1" t="s">
        <v>233</v>
      </c>
      <c r="D186" s="1" t="s">
        <v>1</v>
      </c>
      <c r="E186" s="1" t="str">
        <f ca="1">LEFT(INDEX(INDIRECT($B186),MATCH(E$2,INDIRECT(SUBSTITUTE(SUBSTITUTE($B186,"D","B"),"B","c")),0),3),SEARCH("(",INDEX(INDIRECT($B186),MATCH(E$2,INDIRECT(SUBSTITUTE(SUBSTITUTE($B186,"D","B"),"B","c")),0),3))-2)</f>
        <v>HWI</v>
      </c>
      <c r="F186" s="1" t="str">
        <f ca="1">TRIM(SUBSTITUTE(SUBSTITUTE(RIGHT(D186,LEN(D186)-LEN(E186)),")",""),"(",""))</f>
        <v>Phoenix, AZ</v>
      </c>
      <c r="G186" s="1" t="str">
        <f ca="1">IFERROR(INDEX(INDIRECT($B186),MATCH(G$2,INDIRECT(SUBSTITUTE(SUBSTITUTE($B186,"D","B"),"B","c")),0),3),"")</f>
        <v>1944 E. Sky Harbor Circle North</v>
      </c>
      <c r="H186" s="1" t="str">
        <f t="shared" ref="H186:O186" ca="1" si="140">IFERROR(INDEX(INDIRECT($B186),MATCH(H$2,INDIRECT(SUBSTITUTE(SUBSTITUTE($B186,"D","B"),"B","c")),0),3),"")</f>
        <v/>
      </c>
      <c r="I186" s="1" t="str">
        <f t="shared" ca="1" si="140"/>
        <v/>
      </c>
      <c r="J186" s="1" t="str">
        <f t="shared" ca="1" si="140"/>
        <v>Phoenix, AZ 85034</v>
      </c>
      <c r="K186" s="1" t="str">
        <f t="shared" ca="1" si="140"/>
        <v/>
      </c>
      <c r="L186" s="1" t="str">
        <f t="shared" ca="1" si="140"/>
        <v/>
      </c>
      <c r="M186" s="1" t="str">
        <f t="shared" ca="1" si="140"/>
        <v>(602)436-1577</v>
      </c>
      <c r="N186" s="1" t="str">
        <f t="shared" ca="1" si="140"/>
        <v/>
      </c>
      <c r="O186" s="1" t="str">
        <f t="shared" ca="1" si="140"/>
        <v>Paul.lapietra@honeywell.com</v>
      </c>
      <c r="P186" s="1" t="b">
        <f>IF(LEN(P187)&lt;&gt;0,P187,FALSE)</f>
        <v>1</v>
      </c>
      <c r="Q186" s="1" t="b">
        <f t="shared" ref="Q186" si="141">IF(LEN(Q187)&lt;&gt;0,Q187,FALSE)</f>
        <v>1</v>
      </c>
      <c r="R186" s="1" t="b">
        <f t="shared" ref="R186" si="142">IF(LEN(R187)&lt;&gt;0,R187,FALSE)</f>
        <v>1</v>
      </c>
      <c r="S186" s="1" t="b">
        <f t="shared" ref="S186" si="143">IF(LEN(S187)&lt;&gt;0,S187,FALSE)</f>
        <v>1</v>
      </c>
      <c r="T186" s="1" t="b">
        <f t="shared" ref="T186" si="144">IF(LEN(T187)&lt;&gt;0,T187,FALSE)</f>
        <v>1</v>
      </c>
      <c r="U186" s="1" t="b">
        <f t="shared" ref="U186" si="145">IF(LEN(U187)&lt;&gt;0,U187,FALSE)</f>
        <v>1</v>
      </c>
    </row>
    <row r="187" spans="1:21" x14ac:dyDescent="0.25">
      <c r="A187" s="1">
        <v>186</v>
      </c>
      <c r="B187" s="1" t="str">
        <f>IF(C187="Name:","B"&amp;ROW(A187)&amp;":D"&amp;MATCH("Name:",$C188:$C$1999,0)+ROW(A187)-1,B186)</f>
        <v>B186:D192</v>
      </c>
      <c r="C187" s="1" t="s">
        <v>417</v>
      </c>
      <c r="D187" s="1" t="s">
        <v>420</v>
      </c>
      <c r="P187" s="1" t="b">
        <v>1</v>
      </c>
      <c r="Q187" s="1" t="b">
        <v>1</v>
      </c>
      <c r="R187" s="1" t="b">
        <v>1</v>
      </c>
      <c r="S187" s="1" t="b">
        <v>1</v>
      </c>
      <c r="T187" s="1" t="b">
        <v>1</v>
      </c>
      <c r="U187" s="1" t="b">
        <v>1</v>
      </c>
    </row>
    <row r="188" spans="1:21" x14ac:dyDescent="0.25">
      <c r="A188" s="1">
        <v>187</v>
      </c>
      <c r="B188" s="1" t="str">
        <f>IF(C188="Name:","B"&amp;ROW(A188)&amp;":D"&amp;MATCH("Name:",$C189:$C$1999,0)+ROW(A188)-1,B187)</f>
        <v>B186:D192</v>
      </c>
      <c r="C188" s="1" t="s">
        <v>240</v>
      </c>
      <c r="D188" s="1" t="s">
        <v>4</v>
      </c>
    </row>
    <row r="189" spans="1:21" x14ac:dyDescent="0.25">
      <c r="A189" s="1">
        <v>188</v>
      </c>
      <c r="B189" s="1" t="str">
        <f>IF(C189="Name:","B"&amp;ROW(A189)&amp;":D"&amp;MATCH("Name:",$C190:$C$1999,0)+ROW(A189)-1,B188)</f>
        <v>B186:D192</v>
      </c>
      <c r="C189" s="1" t="s">
        <v>235</v>
      </c>
      <c r="D189" s="1" t="s">
        <v>6</v>
      </c>
    </row>
    <row r="190" spans="1:21" x14ac:dyDescent="0.25">
      <c r="A190" s="1">
        <v>189</v>
      </c>
      <c r="B190" s="1" t="str">
        <f>IF(C190="Name:","B"&amp;ROW(A190)&amp;":D"&amp;MATCH("Name:",$C191:$C$1999,0)+ROW(A190)-1,B189)</f>
        <v>B186:D192</v>
      </c>
      <c r="C190" s="1" t="s">
        <v>234</v>
      </c>
      <c r="D190" s="1" t="s">
        <v>421</v>
      </c>
    </row>
    <row r="191" spans="1:21" x14ac:dyDescent="0.25">
      <c r="A191" s="1">
        <v>190</v>
      </c>
      <c r="B191" s="1" t="str">
        <f>IF(C191="Name:","B"&amp;ROW(A191)&amp;":D"&amp;MATCH("Name:",$C192:$C$1999,0)+ROW(A191)-1,B190)</f>
        <v>B186:D192</v>
      </c>
      <c r="C191" s="1" t="s">
        <v>338</v>
      </c>
      <c r="D191" s="1" t="s">
        <v>340</v>
      </c>
    </row>
    <row r="192" spans="1:21" x14ac:dyDescent="0.25">
      <c r="A192" s="1">
        <v>191</v>
      </c>
      <c r="B192" s="1" t="str">
        <f>IF(C192="Name:","B"&amp;ROW(A192)&amp;":D"&amp;MATCH("Name:",$C193:$C$1999,0)+ROW(A192)-1,B191)</f>
        <v>B186:D192</v>
      </c>
      <c r="C192" s="1" t="s">
        <v>418</v>
      </c>
      <c r="D192" s="1" t="s">
        <v>418</v>
      </c>
    </row>
    <row r="193" spans="1:21" x14ac:dyDescent="0.25">
      <c r="A193" s="1">
        <v>192</v>
      </c>
      <c r="B193" s="1" t="str">
        <f>IF(C193="Name:","B"&amp;ROW(A193)&amp;":D"&amp;MATCH("Name:",$C194:$C$1999,0)+ROW(A193)-1,B192)</f>
        <v>B193:D200</v>
      </c>
      <c r="C193" s="1" t="s">
        <v>233</v>
      </c>
      <c r="D193" s="1" t="s">
        <v>32</v>
      </c>
      <c r="E193" s="1" t="str">
        <f ca="1">LEFT(INDEX(INDIRECT($B193),MATCH(E$2,INDIRECT(SUBSTITUTE(SUBSTITUTE($B193,"D","B"),"B","c")),0),3),SEARCH("(",INDEX(INDIRECT($B193),MATCH(E$2,INDIRECT(SUBSTITUTE(SUBSTITUTE($B193,"D","B"),"B","c")),0),3))-2)</f>
        <v>RHC</v>
      </c>
      <c r="F193" s="1" t="str">
        <f ca="1">TRIM(SUBSTITUTE(SUBSTITUTE(RIGHT(D193,LEN(D193)-LEN(E193)),")",""),"(",""))</f>
        <v>TORRANCE, CA</v>
      </c>
      <c r="G193" s="1" t="str">
        <f ca="1">IFERROR(INDEX(INDIRECT($B193),MATCH(G$2,INDIRECT(SUBSTITUTE(SUBSTITUTE($B193,"D","B"),"B","c")),0),3),"")</f>
        <v>2901 AIRPORT ROAD</v>
      </c>
      <c r="H193" s="1" t="str">
        <f t="shared" ref="H193:O193" ca="1" si="146">IFERROR(INDEX(INDIRECT($B193),MATCH(H$2,INDIRECT(SUBSTITUTE(SUBSTITUTE($B193,"D","B"),"B","c")),0),3),"")</f>
        <v/>
      </c>
      <c r="I193" s="1" t="str">
        <f t="shared" ca="1" si="146"/>
        <v/>
      </c>
      <c r="J193" s="1" t="str">
        <f t="shared" ca="1" si="146"/>
        <v>TORRANCE, CA 90505</v>
      </c>
      <c r="K193" s="1" t="str">
        <f t="shared" ca="1" si="146"/>
        <v/>
      </c>
      <c r="L193" s="1" t="str">
        <f t="shared" ca="1" si="146"/>
        <v/>
      </c>
      <c r="M193" s="1" t="str">
        <f t="shared" ca="1" si="146"/>
        <v>(310)539-0508 x 233</v>
      </c>
      <c r="N193" s="1" t="str">
        <f t="shared" ca="1" si="146"/>
        <v>(310)539-5198</v>
      </c>
      <c r="O193" s="1" t="str">
        <f t="shared" ca="1" si="146"/>
        <v>odar@robinsonheli.com</v>
      </c>
      <c r="P193" s="1" t="b">
        <f>IF(LEN(P194)&lt;&gt;0,P194,FALSE)</f>
        <v>0</v>
      </c>
      <c r="Q193" s="1" t="b">
        <f t="shared" ref="Q193" si="147">IF(LEN(Q194)&lt;&gt;0,Q194,FALSE)</f>
        <v>0</v>
      </c>
      <c r="R193" s="1" t="b">
        <f t="shared" ref="R193" si="148">IF(LEN(R194)&lt;&gt;0,R194,FALSE)</f>
        <v>1</v>
      </c>
      <c r="S193" s="1" t="b">
        <f t="shared" ref="S193" si="149">IF(LEN(S194)&lt;&gt;0,S194,FALSE)</f>
        <v>0</v>
      </c>
      <c r="T193" s="1" t="b">
        <f t="shared" ref="T193" si="150">IF(LEN(T194)&lt;&gt;0,T194,FALSE)</f>
        <v>0</v>
      </c>
      <c r="U193" s="1" t="b">
        <f t="shared" ref="U193" si="151">IF(LEN(U194)&lt;&gt;0,U194,FALSE)</f>
        <v>0</v>
      </c>
    </row>
    <row r="194" spans="1:21" x14ac:dyDescent="0.25">
      <c r="A194" s="1">
        <v>193</v>
      </c>
      <c r="B194" s="1" t="str">
        <f>IF(C194="Name:","B"&amp;ROW(A194)&amp;":D"&amp;MATCH("Name:",$C195:$C$1999,0)+ROW(A194)-1,B193)</f>
        <v>B193:D200</v>
      </c>
      <c r="C194" s="1" t="s">
        <v>417</v>
      </c>
      <c r="D194" s="1" t="s">
        <v>229</v>
      </c>
      <c r="R194" s="1" t="b">
        <v>1</v>
      </c>
    </row>
    <row r="195" spans="1:21" x14ac:dyDescent="0.25">
      <c r="A195" s="1">
        <v>194</v>
      </c>
      <c r="B195" s="1" t="str">
        <f>IF(C195="Name:","B"&amp;ROW(A195)&amp;":D"&amp;MATCH("Name:",$C196:$C$1999,0)+ROW(A195)-1,B194)</f>
        <v>B193:D200</v>
      </c>
      <c r="C195" s="1" t="s">
        <v>240</v>
      </c>
      <c r="D195" s="1" t="s">
        <v>33</v>
      </c>
    </row>
    <row r="196" spans="1:21" x14ac:dyDescent="0.25">
      <c r="A196" s="1">
        <v>195</v>
      </c>
      <c r="B196" s="1" t="str">
        <f>IF(C196="Name:","B"&amp;ROW(A196)&amp;":D"&amp;MATCH("Name:",$C197:$C$1999,0)+ROW(A196)-1,B195)</f>
        <v>B193:D200</v>
      </c>
      <c r="C196" s="1" t="s">
        <v>235</v>
      </c>
      <c r="D196" s="1" t="s">
        <v>34</v>
      </c>
    </row>
    <row r="197" spans="1:21" x14ac:dyDescent="0.25">
      <c r="A197" s="1">
        <v>196</v>
      </c>
      <c r="B197" s="1" t="str">
        <f>IF(C197="Name:","B"&amp;ROW(A197)&amp;":D"&amp;MATCH("Name:",$C198:$C$1999,0)+ROW(A197)-1,B196)</f>
        <v>B193:D200</v>
      </c>
      <c r="C197" s="1" t="s">
        <v>234</v>
      </c>
      <c r="D197" s="1" t="s">
        <v>462</v>
      </c>
    </row>
    <row r="198" spans="1:21" x14ac:dyDescent="0.25">
      <c r="A198" s="1">
        <v>197</v>
      </c>
      <c r="B198" s="1" t="str">
        <f>IF(C198="Name:","B"&amp;ROW(A198)&amp;":D"&amp;MATCH("Name:",$C199:$C$1999,0)+ROW(A198)-1,B197)</f>
        <v>B193:D200</v>
      </c>
      <c r="C198" s="1" t="s">
        <v>339</v>
      </c>
      <c r="D198" s="1" t="s">
        <v>463</v>
      </c>
    </row>
    <row r="199" spans="1:21" x14ac:dyDescent="0.25">
      <c r="A199" s="1">
        <v>198</v>
      </c>
      <c r="B199" s="1" t="str">
        <f>IF(C199="Name:","B"&amp;ROW(A199)&amp;":D"&amp;MATCH("Name:",$C200:$C$1999,0)+ROW(A199)-1,B198)</f>
        <v>B193:D200</v>
      </c>
      <c r="C199" s="1" t="s">
        <v>338</v>
      </c>
      <c r="D199" s="1" t="s">
        <v>364</v>
      </c>
    </row>
    <row r="200" spans="1:21" x14ac:dyDescent="0.25">
      <c r="A200" s="1">
        <v>199</v>
      </c>
      <c r="B200" s="1" t="str">
        <f>IF(C200="Name:","B"&amp;ROW(A200)&amp;":D"&amp;MATCH("Name:",$C201:$C$1999,0)+ROW(A200)-1,B199)</f>
        <v>B193:D200</v>
      </c>
      <c r="C200" s="1" t="s">
        <v>418</v>
      </c>
      <c r="D200" s="1" t="s">
        <v>418</v>
      </c>
    </row>
    <row r="201" spans="1:21" x14ac:dyDescent="0.25">
      <c r="A201" s="1">
        <v>200</v>
      </c>
      <c r="B201" s="1" t="str">
        <f>IF(C201="Name:","B"&amp;ROW(A201)&amp;":D"&amp;MATCH("Name:",$C202:$C$1999,0)+ROW(A201)-1,B200)</f>
        <v>B201:D207</v>
      </c>
      <c r="C201" s="1" t="s">
        <v>233</v>
      </c>
      <c r="D201" s="1" t="s">
        <v>547</v>
      </c>
      <c r="E201" s="1" t="str">
        <f ca="1">LEFT(INDEX(INDIRECT($B201),MATCH(E$2,INDIRECT(SUBSTITUTE(SUBSTITUTE($B201,"D","B"),"B","c")),0),3),SEARCH("(",INDEX(INDIRECT($B201),MATCH(E$2,INDIRECT(SUBSTITUTE(SUBSTITUTE($B201,"D","B"),"B","c")),0),3))-2)</f>
        <v>Ham Sundstrand</v>
      </c>
      <c r="F201" s="1" t="str">
        <f ca="1">TRIM(SUBSTITUTE(SUBSTITUTE(RIGHT(D201,LEN(D201)-LEN(E201)),")",""),"(",""))</f>
        <v>Windsor Locks, CT</v>
      </c>
      <c r="G201" s="1" t="str">
        <f ca="1">IFERROR(INDEX(INDIRECT($B201),MATCH(G$2,INDIRECT(SUBSTITUTE(SUBSTITUTE($B201,"D","B"),"B","c")),0),3),"")</f>
        <v>One Hamilton Road</v>
      </c>
      <c r="H201" s="1" t="str">
        <f t="shared" ref="H201:O201" ca="1" si="152">IFERROR(INDEX(INDIRECT($B201),MATCH(H$2,INDIRECT(SUBSTITUTE(SUBSTITUTE($B201,"D","B"),"B","c")),0),3),"")</f>
        <v/>
      </c>
      <c r="I201" s="1" t="str">
        <f t="shared" ca="1" si="152"/>
        <v/>
      </c>
      <c r="J201" s="1" t="str">
        <f t="shared" ca="1" si="152"/>
        <v>Windsor Locks, CT 06096</v>
      </c>
      <c r="K201" s="1" t="str">
        <f t="shared" ca="1" si="152"/>
        <v/>
      </c>
      <c r="L201" s="1" t="str">
        <f t="shared" ca="1" si="152"/>
        <v/>
      </c>
      <c r="M201" s="1" t="str">
        <f t="shared" ca="1" si="152"/>
        <v>(860)654-7925</v>
      </c>
      <c r="N201" s="1" t="str">
        <f t="shared" ca="1" si="152"/>
        <v/>
      </c>
      <c r="O201" s="1" t="str">
        <f t="shared" ca="1" si="152"/>
        <v>john.whalenIV@hs.utc.com</v>
      </c>
      <c r="P201" s="1" t="b">
        <f>IF(LEN(P202)&lt;&gt;0,P202,FALSE)</f>
        <v>0</v>
      </c>
      <c r="Q201" s="1" t="b">
        <f t="shared" ref="Q201" si="153">IF(LEN(Q202)&lt;&gt;0,Q202,FALSE)</f>
        <v>1</v>
      </c>
      <c r="R201" s="1" t="b">
        <f t="shared" ref="R201" si="154">IF(LEN(R202)&lt;&gt;0,R202,FALSE)</f>
        <v>1</v>
      </c>
      <c r="S201" s="1" t="b">
        <f t="shared" ref="S201" si="155">IF(LEN(S202)&lt;&gt;0,S202,FALSE)</f>
        <v>0</v>
      </c>
      <c r="T201" s="1" t="b">
        <f t="shared" ref="T201" si="156">IF(LEN(T202)&lt;&gt;0,T202,FALSE)</f>
        <v>1</v>
      </c>
      <c r="U201" s="1" t="b">
        <f t="shared" ref="U201" si="157">IF(LEN(U202)&lt;&gt;0,U202,FALSE)</f>
        <v>0</v>
      </c>
    </row>
    <row r="202" spans="1:21" x14ac:dyDescent="0.25">
      <c r="A202" s="1">
        <v>201</v>
      </c>
      <c r="B202" s="1" t="str">
        <f>IF(C202="Name:","B"&amp;ROW(A202)&amp;":D"&amp;MATCH("Name:",$C203:$C$1999,0)+ROW(A202)-1,B201)</f>
        <v>B201:D207</v>
      </c>
      <c r="C202" s="1" t="s">
        <v>417</v>
      </c>
      <c r="D202" s="1" t="s">
        <v>464</v>
      </c>
      <c r="Q202" s="1" t="b">
        <v>1</v>
      </c>
      <c r="R202" s="1" t="b">
        <v>1</v>
      </c>
      <c r="T202" s="1" t="b">
        <v>1</v>
      </c>
    </row>
    <row r="203" spans="1:21" x14ac:dyDescent="0.25">
      <c r="A203" s="1">
        <v>202</v>
      </c>
      <c r="B203" s="1" t="str">
        <f>IF(C203="Name:","B"&amp;ROW(A203)&amp;":D"&amp;MATCH("Name:",$C204:$C$1999,0)+ROW(A203)-1,B202)</f>
        <v>B201:D207</v>
      </c>
      <c r="C203" s="1" t="s">
        <v>240</v>
      </c>
      <c r="D203" s="1" t="s">
        <v>43</v>
      </c>
    </row>
    <row r="204" spans="1:21" x14ac:dyDescent="0.25">
      <c r="A204" s="1">
        <v>203</v>
      </c>
      <c r="B204" s="1" t="str">
        <f>IF(C204="Name:","B"&amp;ROW(A204)&amp;":D"&amp;MATCH("Name:",$C205:$C$1999,0)+ROW(A204)-1,B203)</f>
        <v>B201:D207</v>
      </c>
      <c r="C204" s="1" t="s">
        <v>235</v>
      </c>
      <c r="D204" s="1" t="s">
        <v>44</v>
      </c>
    </row>
    <row r="205" spans="1:21" x14ac:dyDescent="0.25">
      <c r="A205" s="1">
        <v>204</v>
      </c>
      <c r="B205" s="1" t="str">
        <f>IF(C205="Name:","B"&amp;ROW(A205)&amp;":D"&amp;MATCH("Name:",$C206:$C$1999,0)+ROW(A205)-1,B204)</f>
        <v>B201:D207</v>
      </c>
      <c r="C205" s="1" t="s">
        <v>234</v>
      </c>
      <c r="D205" s="1" t="s">
        <v>465</v>
      </c>
    </row>
    <row r="206" spans="1:21" x14ac:dyDescent="0.25">
      <c r="A206" s="1">
        <v>205</v>
      </c>
      <c r="B206" s="1" t="str">
        <f>IF(C206="Name:","B"&amp;ROW(A206)&amp;":D"&amp;MATCH("Name:",$C207:$C$1999,0)+ROW(A206)-1,B205)</f>
        <v>B201:D207</v>
      </c>
      <c r="C206" s="1" t="s">
        <v>338</v>
      </c>
      <c r="D206" s="1" t="s">
        <v>365</v>
      </c>
    </row>
    <row r="207" spans="1:21" x14ac:dyDescent="0.25">
      <c r="A207" s="1">
        <v>206</v>
      </c>
      <c r="B207" s="1" t="str">
        <f>IF(C207="Name:","B"&amp;ROW(A207)&amp;":D"&amp;MATCH("Name:",$C208:$C$1999,0)+ROW(A207)-1,B206)</f>
        <v>B201:D207</v>
      </c>
      <c r="C207" s="1" t="s">
        <v>418</v>
      </c>
      <c r="D207" s="1" t="s">
        <v>418</v>
      </c>
    </row>
    <row r="208" spans="1:21" x14ac:dyDescent="0.25">
      <c r="A208" s="1">
        <v>207</v>
      </c>
      <c r="B208" s="1" t="str">
        <f>IF(C208="Name:","B"&amp;ROW(A208)&amp;":D"&amp;MATCH("Name:",$C209:$C$1999,0)+ROW(A208)-1,B207)</f>
        <v>B208:D215</v>
      </c>
      <c r="C208" s="1" t="s">
        <v>233</v>
      </c>
      <c r="D208" s="1" t="s">
        <v>45</v>
      </c>
      <c r="E208" s="1" t="str">
        <f ca="1">LEFT(INDEX(INDIRECT($B208),MATCH(E$2,INDIRECT(SUBSTITUTE(SUBSTITUTE($B208,"D","B"),"B","c")),0),3),SEARCH("(",INDEX(INDIRECT($B208),MATCH(E$2,INDIRECT(SUBSTITUTE(SUBSTITUTE($B208,"D","B"),"B","c")),0),3))-2)</f>
        <v>Iae E Hartford</v>
      </c>
      <c r="F208" s="1" t="str">
        <f ca="1">TRIM(SUBSTITUTE(SUBSTITUTE(RIGHT(D208,LEN(D208)-LEN(E208)),")",""),"(",""))</f>
        <v>East Hartford, CT</v>
      </c>
      <c r="G208" s="1" t="str">
        <f ca="1">IFERROR(INDEX(INDIRECT($B208),MATCH(G$2,INDIRECT(SUBSTITUTE(SUBSTITUTE($B208,"D","B"),"B","c")),0),3),"")</f>
        <v>400 Main Street</v>
      </c>
      <c r="H208" s="1" t="str">
        <f t="shared" ref="H208:O208" ca="1" si="158">IFERROR(INDEX(INDIRECT($B208),MATCH(H$2,INDIRECT(SUBSTITUTE(SUBSTITUTE($B208,"D","B"),"B","c")),0),3),"")</f>
        <v/>
      </c>
      <c r="I208" s="1" t="str">
        <f t="shared" ca="1" si="158"/>
        <v/>
      </c>
      <c r="J208" s="1" t="str">
        <f t="shared" ca="1" si="158"/>
        <v>East Hartford, CT 06118</v>
      </c>
      <c r="K208" s="1" t="str">
        <f t="shared" ca="1" si="158"/>
        <v/>
      </c>
      <c r="L208" s="1" t="str">
        <f t="shared" ca="1" si="158"/>
        <v/>
      </c>
      <c r="M208" s="1" t="str">
        <f t="shared" ca="1" si="158"/>
        <v>(860)565-3447</v>
      </c>
      <c r="N208" s="1" t="str">
        <f t="shared" ca="1" si="158"/>
        <v>(860)368-4615</v>
      </c>
      <c r="O208" s="1" t="str">
        <f t="shared" ca="1" si="158"/>
        <v>lee.morrissette@pw.utc.com</v>
      </c>
      <c r="P208" s="1" t="b">
        <f>IF(LEN(P209)&lt;&gt;0,P209,FALSE)</f>
        <v>0</v>
      </c>
      <c r="Q208" s="1" t="b">
        <f t="shared" ref="Q208" si="159">IF(LEN(Q209)&lt;&gt;0,Q209,FALSE)</f>
        <v>0</v>
      </c>
      <c r="R208" s="1" t="b">
        <f t="shared" ref="R208" si="160">IF(LEN(R209)&lt;&gt;0,R209,FALSE)</f>
        <v>1</v>
      </c>
      <c r="S208" s="1" t="b">
        <f t="shared" ref="S208" si="161">IF(LEN(S209)&lt;&gt;0,S209,FALSE)</f>
        <v>0</v>
      </c>
      <c r="T208" s="1" t="b">
        <f t="shared" ref="T208" si="162">IF(LEN(T209)&lt;&gt;0,T209,FALSE)</f>
        <v>0</v>
      </c>
      <c r="U208" s="1" t="b">
        <f t="shared" ref="U208" si="163">IF(LEN(U209)&lt;&gt;0,U209,FALSE)</f>
        <v>0</v>
      </c>
    </row>
    <row r="209" spans="1:21" x14ac:dyDescent="0.25">
      <c r="A209" s="1">
        <v>208</v>
      </c>
      <c r="B209" s="1" t="str">
        <f>IF(C209="Name:","B"&amp;ROW(A209)&amp;":D"&amp;MATCH("Name:",$C210:$C$1999,0)+ROW(A209)-1,B208)</f>
        <v>B208:D215</v>
      </c>
      <c r="C209" s="1" t="s">
        <v>417</v>
      </c>
      <c r="D209" s="1" t="s">
        <v>229</v>
      </c>
      <c r="R209" s="1" t="b">
        <v>1</v>
      </c>
    </row>
    <row r="210" spans="1:21" x14ac:dyDescent="0.25">
      <c r="A210" s="1">
        <v>209</v>
      </c>
      <c r="B210" s="1" t="str">
        <f>IF(C210="Name:","B"&amp;ROW(A210)&amp;":D"&amp;MATCH("Name:",$C211:$C$1999,0)+ROW(A210)-1,B209)</f>
        <v>B208:D215</v>
      </c>
      <c r="C210" s="1" t="s">
        <v>240</v>
      </c>
      <c r="D210" s="1" t="s">
        <v>47</v>
      </c>
    </row>
    <row r="211" spans="1:21" x14ac:dyDescent="0.25">
      <c r="A211" s="1">
        <v>210</v>
      </c>
      <c r="B211" s="1" t="str">
        <f>IF(C211="Name:","B"&amp;ROW(A211)&amp;":D"&amp;MATCH("Name:",$C212:$C$1999,0)+ROW(A211)-1,B210)</f>
        <v>B208:D215</v>
      </c>
      <c r="C211" s="1" t="s">
        <v>235</v>
      </c>
      <c r="D211" s="1" t="s">
        <v>16</v>
      </c>
    </row>
    <row r="212" spans="1:21" x14ac:dyDescent="0.25">
      <c r="A212" s="1">
        <v>211</v>
      </c>
      <c r="B212" s="1" t="str">
        <f>IF(C212="Name:","B"&amp;ROW(A212)&amp;":D"&amp;MATCH("Name:",$C213:$C$1999,0)+ROW(A212)-1,B211)</f>
        <v>B208:D215</v>
      </c>
      <c r="C212" s="1" t="s">
        <v>234</v>
      </c>
      <c r="D212" s="1" t="s">
        <v>466</v>
      </c>
    </row>
    <row r="213" spans="1:21" x14ac:dyDescent="0.25">
      <c r="A213" s="1">
        <v>212</v>
      </c>
      <c r="B213" s="1" t="str">
        <f>IF(C213="Name:","B"&amp;ROW(A213)&amp;":D"&amp;MATCH("Name:",$C214:$C$1999,0)+ROW(A213)-1,B212)</f>
        <v>B208:D215</v>
      </c>
      <c r="C213" s="1" t="s">
        <v>339</v>
      </c>
      <c r="D213" s="1" t="s">
        <v>467</v>
      </c>
    </row>
    <row r="214" spans="1:21" x14ac:dyDescent="0.25">
      <c r="A214" s="1">
        <v>213</v>
      </c>
      <c r="B214" s="1" t="str">
        <f>IF(C214="Name:","B"&amp;ROW(A214)&amp;":D"&amp;MATCH("Name:",$C215:$C$1999,0)+ROW(A214)-1,B213)</f>
        <v>B208:D215</v>
      </c>
      <c r="C214" s="1" t="s">
        <v>338</v>
      </c>
      <c r="D214" s="1" t="s">
        <v>366</v>
      </c>
    </row>
    <row r="215" spans="1:21" x14ac:dyDescent="0.25">
      <c r="A215" s="1">
        <v>214</v>
      </c>
      <c r="B215" s="1" t="str">
        <f>IF(C215="Name:","B"&amp;ROW(A215)&amp;":D"&amp;MATCH("Name:",$C216:$C$1999,0)+ROW(A215)-1,B214)</f>
        <v>B208:D215</v>
      </c>
      <c r="C215" s="1" t="s">
        <v>418</v>
      </c>
      <c r="D215" s="1" t="s">
        <v>418</v>
      </c>
    </row>
    <row r="216" spans="1:21" x14ac:dyDescent="0.25">
      <c r="A216" s="1">
        <v>215</v>
      </c>
      <c r="B216" s="1" t="str">
        <f>IF(C216="Name:","B"&amp;ROW(A216)&amp;":D"&amp;MATCH("Name:",$C217:$C$1999,0)+ROW(A216)-1,B215)</f>
        <v>B216:D223</v>
      </c>
      <c r="C216" s="1" t="s">
        <v>233</v>
      </c>
      <c r="D216" s="1" t="s">
        <v>13</v>
      </c>
      <c r="E216" s="1" t="str">
        <f ca="1">LEFT(INDEX(INDIRECT($B216),MATCH(E$2,INDIRECT(SUBSTITUTE(SUBSTITUTE($B216,"D","B"),"B","c")),0),3),SEARCH("(",INDEX(INDIRECT($B216),MATCH(E$2,INDIRECT(SUBSTITUTE(SUBSTITUTE($B216,"D","B"),"B","c")),0),3))-2)</f>
        <v>Pratt &amp; Whit</v>
      </c>
      <c r="F216" s="1" t="str">
        <f ca="1">TRIM(SUBSTITUTE(SUBSTITUTE(RIGHT(D216,LEN(D216)-LEN(E216)),")",""),"(",""))</f>
        <v>East Hartford, CT</v>
      </c>
      <c r="G216" s="1" t="str">
        <f ca="1">IFERROR(INDEX(INDIRECT($B216),MATCH(G$2,INDIRECT(SUBSTITUTE(SUBSTITUTE($B216,"D","B"),"B","c")),0),3),"")</f>
        <v>400 Main Street</v>
      </c>
      <c r="H216" s="1" t="str">
        <f t="shared" ref="H216:O216" ca="1" si="164">IFERROR(INDEX(INDIRECT($B216),MATCH(H$2,INDIRECT(SUBSTITUTE(SUBSTITUTE($B216,"D","B"),"B","c")),0),3),"")</f>
        <v/>
      </c>
      <c r="I216" s="1" t="str">
        <f t="shared" ca="1" si="164"/>
        <v/>
      </c>
      <c r="J216" s="1" t="str">
        <f t="shared" ca="1" si="164"/>
        <v>East Hartford, CT 06118</v>
      </c>
      <c r="K216" s="1" t="str">
        <f t="shared" ca="1" si="164"/>
        <v/>
      </c>
      <c r="L216" s="1" t="str">
        <f t="shared" ca="1" si="164"/>
        <v/>
      </c>
      <c r="M216" s="1" t="str">
        <f t="shared" ca="1" si="164"/>
        <v>(860)565-8804</v>
      </c>
      <c r="N216" s="1" t="str">
        <f t="shared" ca="1" si="164"/>
        <v>(860)755-3026</v>
      </c>
      <c r="O216" s="1" t="str">
        <f t="shared" ca="1" si="164"/>
        <v>robert.benjamin@pw.utc.com</v>
      </c>
      <c r="P216" s="1" t="b">
        <f>IF(LEN(P217)&lt;&gt;0,P217,FALSE)</f>
        <v>1</v>
      </c>
      <c r="Q216" s="1" t="b">
        <f t="shared" ref="Q216" si="165">IF(LEN(Q217)&lt;&gt;0,Q217,FALSE)</f>
        <v>1</v>
      </c>
      <c r="R216" s="1" t="b">
        <f t="shared" ref="R216" si="166">IF(LEN(R217)&lt;&gt;0,R217,FALSE)</f>
        <v>1</v>
      </c>
      <c r="S216" s="1" t="b">
        <f t="shared" ref="S216" si="167">IF(LEN(S217)&lt;&gt;0,S217,FALSE)</f>
        <v>0</v>
      </c>
      <c r="T216" s="1" t="b">
        <f t="shared" ref="T216" si="168">IF(LEN(T217)&lt;&gt;0,T217,FALSE)</f>
        <v>1</v>
      </c>
      <c r="U216" s="1" t="b">
        <f t="shared" ref="U216" si="169">IF(LEN(U217)&lt;&gt;0,U217,FALSE)</f>
        <v>1</v>
      </c>
    </row>
    <row r="217" spans="1:21" x14ac:dyDescent="0.25">
      <c r="A217" s="1">
        <v>216</v>
      </c>
      <c r="B217" s="1" t="str">
        <f>IF(C217="Name:","B"&amp;ROW(A217)&amp;":D"&amp;MATCH("Name:",$C218:$C$1999,0)+ROW(A217)-1,B216)</f>
        <v>B216:D223</v>
      </c>
      <c r="C217" s="1" t="s">
        <v>417</v>
      </c>
      <c r="D217" s="1" t="s">
        <v>425</v>
      </c>
      <c r="P217" s="1" t="b">
        <v>1</v>
      </c>
      <c r="Q217" s="1" t="b">
        <v>1</v>
      </c>
      <c r="R217" s="1" t="b">
        <v>1</v>
      </c>
      <c r="T217" s="1" t="b">
        <v>1</v>
      </c>
      <c r="U217" s="1" t="b">
        <v>1</v>
      </c>
    </row>
    <row r="218" spans="1:21" x14ac:dyDescent="0.25">
      <c r="A218" s="1">
        <v>217</v>
      </c>
      <c r="B218" s="1" t="str">
        <f>IF(C218="Name:","B"&amp;ROW(A218)&amp;":D"&amp;MATCH("Name:",$C219:$C$1999,0)+ROW(A218)-1,B217)</f>
        <v>B216:D223</v>
      </c>
      <c r="C218" s="1" t="s">
        <v>240</v>
      </c>
      <c r="D218" s="1" t="s">
        <v>47</v>
      </c>
    </row>
    <row r="219" spans="1:21" x14ac:dyDescent="0.25">
      <c r="A219" s="1">
        <v>218</v>
      </c>
      <c r="B219" s="1" t="str">
        <f>IF(C219="Name:","B"&amp;ROW(A219)&amp;":D"&amp;MATCH("Name:",$C220:$C$1999,0)+ROW(A219)-1,B218)</f>
        <v>B216:D223</v>
      </c>
      <c r="C219" s="1" t="s">
        <v>235</v>
      </c>
      <c r="D219" s="1" t="s">
        <v>16</v>
      </c>
    </row>
    <row r="220" spans="1:21" x14ac:dyDescent="0.25">
      <c r="A220" s="1">
        <v>219</v>
      </c>
      <c r="B220" s="1" t="str">
        <f>IF(C220="Name:","B"&amp;ROW(A220)&amp;":D"&amp;MATCH("Name:",$C221:$C$1999,0)+ROW(A220)-1,B219)</f>
        <v>B216:D223</v>
      </c>
      <c r="C220" s="1" t="s">
        <v>234</v>
      </c>
      <c r="D220" s="1" t="s">
        <v>426</v>
      </c>
    </row>
    <row r="221" spans="1:21" x14ac:dyDescent="0.25">
      <c r="A221" s="1">
        <v>220</v>
      </c>
      <c r="B221" s="1" t="str">
        <f>IF(C221="Name:","B"&amp;ROW(A221)&amp;":D"&amp;MATCH("Name:",$C222:$C$1999,0)+ROW(A221)-1,B220)</f>
        <v>B216:D223</v>
      </c>
      <c r="C221" s="1" t="s">
        <v>339</v>
      </c>
      <c r="D221" s="1" t="s">
        <v>427</v>
      </c>
    </row>
    <row r="222" spans="1:21" x14ac:dyDescent="0.25">
      <c r="A222" s="1">
        <v>221</v>
      </c>
      <c r="B222" s="1" t="str">
        <f>IF(C222="Name:","B"&amp;ROW(A222)&amp;":D"&amp;MATCH("Name:",$C223:$C$1999,0)+ROW(A222)-1,B221)</f>
        <v>B216:D223</v>
      </c>
      <c r="C222" s="1" t="s">
        <v>338</v>
      </c>
      <c r="D222" s="1" t="s">
        <v>343</v>
      </c>
    </row>
    <row r="223" spans="1:21" x14ac:dyDescent="0.25">
      <c r="A223" s="1">
        <v>222</v>
      </c>
      <c r="B223" s="1" t="str">
        <f>IF(C223="Name:","B"&amp;ROW(A223)&amp;":D"&amp;MATCH("Name:",$C224:$C$1999,0)+ROW(A223)-1,B222)</f>
        <v>B216:D223</v>
      </c>
      <c r="C223" s="1" t="s">
        <v>418</v>
      </c>
      <c r="D223" s="1" t="s">
        <v>418</v>
      </c>
    </row>
    <row r="224" spans="1:21" x14ac:dyDescent="0.25">
      <c r="A224" s="1">
        <v>223</v>
      </c>
      <c r="B224" s="1" t="str">
        <f>IF(C224="Name:","B"&amp;ROW(A224)&amp;":D"&amp;MATCH("Name:",$C225:$C$1999,0)+ROW(A224)-1,B223)</f>
        <v>B224:D230</v>
      </c>
      <c r="C224" s="1" t="s">
        <v>233</v>
      </c>
      <c r="D224" s="1" t="s">
        <v>53</v>
      </c>
      <c r="E224" s="1" t="str">
        <f ca="1">LEFT(INDEX(INDIRECT($B224),MATCH(E$2,INDIRECT(SUBSTITUTE(SUBSTITUTE($B224,"D","B"),"B","c")),0),3),SEARCH("(",INDEX(INDIRECT($B224),MATCH(E$2,INDIRECT(SUBSTITUTE(SUBSTITUTE($B224,"D","B"),"B","c")),0),3))-2)</f>
        <v>Sikorsky</v>
      </c>
      <c r="F224" s="1" t="str">
        <f ca="1">TRIM(SUBSTITUTE(SUBSTITUTE(RIGHT(D224,LEN(D224)-LEN(E224)),")",""),"(",""))</f>
        <v>Stratford, CT</v>
      </c>
      <c r="G224" s="1" t="str">
        <f ca="1">IFERROR(INDEX(INDIRECT($B224),MATCH(G$2,INDIRECT(SUBSTITUTE(SUBSTITUTE($B224,"D","B"),"B","c")),0),3),"")</f>
        <v>6900 Main Street</v>
      </c>
      <c r="H224" s="1" t="str">
        <f t="shared" ref="H224:O224" ca="1" si="170">IFERROR(INDEX(INDIRECT($B224),MATCH(H$2,INDIRECT(SUBSTITUTE(SUBSTITUTE($B224,"D","B"),"B","c")),0),3),"")</f>
        <v/>
      </c>
      <c r="I224" s="1" t="str">
        <f t="shared" ca="1" si="170"/>
        <v/>
      </c>
      <c r="J224" s="1" t="str">
        <f t="shared" ca="1" si="170"/>
        <v>Stratford, CT 06615-9129</v>
      </c>
      <c r="K224" s="1" t="str">
        <f t="shared" ca="1" si="170"/>
        <v/>
      </c>
      <c r="L224" s="1" t="str">
        <f t="shared" ca="1" si="170"/>
        <v/>
      </c>
      <c r="M224" s="1" t="str">
        <f t="shared" ca="1" si="170"/>
        <v>(484)785-4432</v>
      </c>
      <c r="N224" s="1" t="str">
        <f t="shared" ca="1" si="170"/>
        <v/>
      </c>
      <c r="O224" s="1" t="str">
        <f t="shared" ca="1" si="170"/>
        <v>susan.j.clapp@lmco.com</v>
      </c>
      <c r="P224" s="1" t="b">
        <f>IF(LEN(P225)&lt;&gt;0,P225,FALSE)</f>
        <v>1</v>
      </c>
      <c r="Q224" s="1" t="b">
        <f t="shared" ref="Q224" si="171">IF(LEN(Q225)&lt;&gt;0,Q225,FALSE)</f>
        <v>0</v>
      </c>
      <c r="R224" s="1" t="b">
        <f t="shared" ref="R224" si="172">IF(LEN(R225)&lt;&gt;0,R225,FALSE)</f>
        <v>1</v>
      </c>
      <c r="S224" s="1" t="b">
        <f t="shared" ref="S224" si="173">IF(LEN(S225)&lt;&gt;0,S225,FALSE)</f>
        <v>1</v>
      </c>
      <c r="T224" s="1" t="b">
        <f t="shared" ref="T224" si="174">IF(LEN(T225)&lt;&gt;0,T225,FALSE)</f>
        <v>0</v>
      </c>
      <c r="U224" s="1" t="b">
        <f t="shared" ref="U224" si="175">IF(LEN(U225)&lt;&gt;0,U225,FALSE)</f>
        <v>1</v>
      </c>
    </row>
    <row r="225" spans="1:21" x14ac:dyDescent="0.25">
      <c r="A225" s="1">
        <v>224</v>
      </c>
      <c r="B225" s="1" t="str">
        <f>IF(C225="Name:","B"&amp;ROW(A225)&amp;":D"&amp;MATCH("Name:",$C226:$C$1999,0)+ROW(A225)-1,B224)</f>
        <v>B224:D230</v>
      </c>
      <c r="C225" s="1" t="s">
        <v>417</v>
      </c>
      <c r="D225" s="1" t="s">
        <v>428</v>
      </c>
      <c r="P225" s="1" t="b">
        <v>1</v>
      </c>
      <c r="R225" s="1" t="b">
        <v>1</v>
      </c>
      <c r="S225" s="1" t="b">
        <v>1</v>
      </c>
      <c r="U225" s="1" t="b">
        <v>1</v>
      </c>
    </row>
    <row r="226" spans="1:21" x14ac:dyDescent="0.25">
      <c r="A226" s="1">
        <v>225</v>
      </c>
      <c r="B226" s="1" t="str">
        <f>IF(C226="Name:","B"&amp;ROW(A226)&amp;":D"&amp;MATCH("Name:",$C227:$C$1999,0)+ROW(A226)-1,B225)</f>
        <v>B224:D230</v>
      </c>
      <c r="C226" s="1" t="s">
        <v>240</v>
      </c>
      <c r="D226" s="1" t="s">
        <v>17</v>
      </c>
    </row>
    <row r="227" spans="1:21" x14ac:dyDescent="0.25">
      <c r="A227" s="1">
        <v>226</v>
      </c>
      <c r="B227" s="1" t="str">
        <f>IF(C227="Name:","B"&amp;ROW(A227)&amp;":D"&amp;MATCH("Name:",$C228:$C$1999,0)+ROW(A227)-1,B226)</f>
        <v>B224:D230</v>
      </c>
      <c r="C227" s="1" t="s">
        <v>235</v>
      </c>
      <c r="D227" s="1" t="s">
        <v>19</v>
      </c>
    </row>
    <row r="228" spans="1:21" x14ac:dyDescent="0.25">
      <c r="A228" s="1">
        <v>227</v>
      </c>
      <c r="B228" s="1" t="str">
        <f>IF(C228="Name:","B"&amp;ROW(A228)&amp;":D"&amp;MATCH("Name:",$C229:$C$1999,0)+ROW(A228)-1,B227)</f>
        <v>B224:D230</v>
      </c>
      <c r="C228" s="1" t="s">
        <v>234</v>
      </c>
      <c r="D228" s="1" t="s">
        <v>429</v>
      </c>
    </row>
    <row r="229" spans="1:21" x14ac:dyDescent="0.25">
      <c r="A229" s="1">
        <v>228</v>
      </c>
      <c r="B229" s="1" t="str">
        <f>IF(C229="Name:","B"&amp;ROW(A229)&amp;":D"&amp;MATCH("Name:",$C230:$C$1999,0)+ROW(A229)-1,B228)</f>
        <v>B224:D230</v>
      </c>
      <c r="C229" s="1" t="s">
        <v>338</v>
      </c>
      <c r="D229" s="1" t="s">
        <v>344</v>
      </c>
    </row>
    <row r="230" spans="1:21" x14ac:dyDescent="0.25">
      <c r="A230" s="1">
        <v>229</v>
      </c>
      <c r="B230" s="1" t="str">
        <f>IF(C230="Name:","B"&amp;ROW(A230)&amp;":D"&amp;MATCH("Name:",$C231:$C$1999,0)+ROW(A230)-1,B229)</f>
        <v>B224:D230</v>
      </c>
      <c r="C230" s="1" t="s">
        <v>418</v>
      </c>
      <c r="D230" s="1" t="s">
        <v>418</v>
      </c>
    </row>
    <row r="231" spans="1:21" x14ac:dyDescent="0.25">
      <c r="A231" s="1">
        <v>230</v>
      </c>
      <c r="B231" s="1" t="str">
        <f>IF(C231="Name:","B"&amp;ROW(A231)&amp;":D"&amp;MATCH("Name:",$C232:$C$1999,0)+ROW(A231)-1,B230)</f>
        <v>B231:D237</v>
      </c>
      <c r="C231" s="1" t="s">
        <v>233</v>
      </c>
      <c r="D231" s="1" t="s">
        <v>54</v>
      </c>
      <c r="E231" s="1" t="str">
        <f ca="1">LEFT(INDEX(INDIRECT($B231),MATCH(E$2,INDIRECT(SUBSTITUTE(SUBSTITUTE($B231,"D","B"),"B","c")),0),3),SEARCH("(",INDEX(INDIRECT($B231),MATCH(E$2,INDIRECT(SUBSTITUTE(SUBSTITUTE($B231,"D","B"),"B","c")),0),3))-2)</f>
        <v>Delta</v>
      </c>
      <c r="F231" s="1" t="str">
        <f ca="1">TRIM(SUBSTITUTE(SUBSTITUTE(RIGHT(D231,LEN(D231)-LEN(E231)),")",""),"(",""))</f>
        <v>New Castle, DE</v>
      </c>
      <c r="G231" s="1" t="str">
        <f ca="1">IFERROR(INDEX(INDIRECT($B231),MATCH(G$2,INDIRECT(SUBSTITUTE(SUBSTITUTE($B231,"D","B"),"B","c")),0),3),"")</f>
        <v>13 DRBA Way, New Castle County Airport</v>
      </c>
      <c r="H231" s="1" t="str">
        <f t="shared" ref="H231:O231" ca="1" si="176">IFERROR(INDEX(INDIRECT($B231),MATCH(H$2,INDIRECT(SUBSTITUTE(SUBSTITUTE($B231,"D","B"),"B","c")),0),3),"")</f>
        <v/>
      </c>
      <c r="I231" s="1" t="str">
        <f t="shared" ca="1" si="176"/>
        <v/>
      </c>
      <c r="J231" s="1" t="str">
        <f t="shared" ca="1" si="176"/>
        <v>New Castle, DE 19720</v>
      </c>
      <c r="K231" s="1" t="str">
        <f t="shared" ca="1" si="176"/>
        <v/>
      </c>
      <c r="L231" s="1" t="str">
        <f t="shared" ca="1" si="176"/>
        <v/>
      </c>
      <c r="M231" s="1" t="str">
        <f t="shared" ca="1" si="176"/>
        <v>(302)325-9337</v>
      </c>
      <c r="N231" s="1" t="str">
        <f t="shared" ca="1" si="176"/>
        <v/>
      </c>
      <c r="O231" s="1" t="str">
        <f t="shared" ca="1" si="176"/>
        <v>jamoritz@delta-engineering.com</v>
      </c>
      <c r="P231" s="1" t="b">
        <f>IF(LEN(P232)&lt;&gt;0,P232,FALSE)</f>
        <v>0</v>
      </c>
      <c r="Q231" s="1" t="b">
        <f t="shared" ref="Q231" si="177">IF(LEN(Q232)&lt;&gt;0,Q232,FALSE)</f>
        <v>1</v>
      </c>
      <c r="R231" s="1" t="b">
        <f t="shared" ref="R231" si="178">IF(LEN(R232)&lt;&gt;0,R232,FALSE)</f>
        <v>1</v>
      </c>
      <c r="S231" s="1" t="b">
        <f t="shared" ref="S231" si="179">IF(LEN(S232)&lt;&gt;0,S232,FALSE)</f>
        <v>1</v>
      </c>
      <c r="T231" s="1" t="b">
        <f t="shared" ref="T231" si="180">IF(LEN(T232)&lt;&gt;0,T232,FALSE)</f>
        <v>0</v>
      </c>
      <c r="U231" s="1" t="b">
        <f t="shared" ref="U231" si="181">IF(LEN(U232)&lt;&gt;0,U232,FALSE)</f>
        <v>0</v>
      </c>
    </row>
    <row r="232" spans="1:21" x14ac:dyDescent="0.25">
      <c r="A232" s="1">
        <v>231</v>
      </c>
      <c r="B232" s="1" t="str">
        <f>IF(C232="Name:","B"&amp;ROW(A232)&amp;":D"&amp;MATCH("Name:",$C233:$C$1999,0)+ROW(A232)-1,B231)</f>
        <v>B231:D237</v>
      </c>
      <c r="C232" s="1" t="s">
        <v>417</v>
      </c>
      <c r="D232" s="1" t="s">
        <v>468</v>
      </c>
      <c r="Q232" s="1" t="b">
        <v>1</v>
      </c>
      <c r="R232" s="1" t="b">
        <v>1</v>
      </c>
      <c r="S232" s="1" t="b">
        <v>1</v>
      </c>
    </row>
    <row r="233" spans="1:21" x14ac:dyDescent="0.25">
      <c r="A233" s="1">
        <v>232</v>
      </c>
      <c r="B233" s="1" t="str">
        <f>IF(C233="Name:","B"&amp;ROW(A233)&amp;":D"&amp;MATCH("Name:",$C234:$C$1999,0)+ROW(A233)-1,B232)</f>
        <v>B231:D237</v>
      </c>
      <c r="C233" s="1" t="s">
        <v>240</v>
      </c>
      <c r="D233" s="1" t="s">
        <v>55</v>
      </c>
    </row>
    <row r="234" spans="1:21" x14ac:dyDescent="0.25">
      <c r="A234" s="1">
        <v>233</v>
      </c>
      <c r="B234" s="1" t="str">
        <f>IF(C234="Name:","B"&amp;ROW(A234)&amp;":D"&amp;MATCH("Name:",$C235:$C$1999,0)+ROW(A234)-1,B233)</f>
        <v>B231:D237</v>
      </c>
      <c r="C234" s="1" t="s">
        <v>235</v>
      </c>
      <c r="D234" s="1" t="s">
        <v>57</v>
      </c>
    </row>
    <row r="235" spans="1:21" x14ac:dyDescent="0.25">
      <c r="A235" s="1">
        <v>234</v>
      </c>
      <c r="B235" s="1" t="str">
        <f>IF(C235="Name:","B"&amp;ROW(A235)&amp;":D"&amp;MATCH("Name:",$C236:$C$1999,0)+ROW(A235)-1,B234)</f>
        <v>B231:D237</v>
      </c>
      <c r="C235" s="1" t="s">
        <v>234</v>
      </c>
      <c r="D235" s="1" t="s">
        <v>469</v>
      </c>
    </row>
    <row r="236" spans="1:21" x14ac:dyDescent="0.25">
      <c r="A236" s="1">
        <v>235</v>
      </c>
      <c r="B236" s="1" t="str">
        <f>IF(C236="Name:","B"&amp;ROW(A236)&amp;":D"&amp;MATCH("Name:",$C237:$C$1999,0)+ROW(A236)-1,B235)</f>
        <v>B231:D237</v>
      </c>
      <c r="C236" s="1" t="s">
        <v>338</v>
      </c>
      <c r="D236" s="2" t="s">
        <v>545</v>
      </c>
    </row>
    <row r="237" spans="1:21" x14ac:dyDescent="0.25">
      <c r="A237" s="1">
        <v>237</v>
      </c>
      <c r="B237" s="1" t="str">
        <f>IF(C237="Name:","B"&amp;ROW(A237)&amp;":D"&amp;MATCH("Name:",$C238:$C$1999,0)+ROW(A237)-1,B236)</f>
        <v>B231:D237</v>
      </c>
      <c r="C237" s="1" t="s">
        <v>418</v>
      </c>
      <c r="D237" s="1" t="s">
        <v>418</v>
      </c>
    </row>
    <row r="238" spans="1:21" x14ac:dyDescent="0.25">
      <c r="A238" s="1">
        <v>238</v>
      </c>
      <c r="B238" s="1" t="str">
        <f>IF(C238="Name:","B"&amp;ROW(A238)&amp;":D"&amp;MATCH("Name:",$C239:$C$1999,0)+ROW(A238)-1,B237)</f>
        <v>B238:D245</v>
      </c>
      <c r="C238" s="1" t="s">
        <v>233</v>
      </c>
      <c r="D238" s="1" t="s">
        <v>61</v>
      </c>
      <c r="E238" s="1" t="str">
        <f ca="1">LEFT(INDEX(INDIRECT($B238),MATCH(E$2,INDIRECT(SUBSTITUTE(SUBSTITUTE($B238,"D","B"),"B","c")),0),3),SEARCH("(",INDEX(INDIRECT($B238),MATCH(E$2,INDIRECT(SUBSTITUTE(SUBSTITUTE($B238,"D","B"),"B","c")),0),3))-2)</f>
        <v>Gulfstream</v>
      </c>
      <c r="F238" s="1" t="str">
        <f ca="1">TRIM(SUBSTITUTE(SUBSTITUTE(RIGHT(D238,LEN(D238)-LEN(E238)),")",""),"(",""))</f>
        <v>Savannah, GA</v>
      </c>
      <c r="G238" s="1" t="str">
        <f ca="1">IFERROR(INDEX(INDIRECT($B238),MATCH(G$2,INDIRECT(SUBSTITUTE(SUBSTITUTE($B238,"D","B"),"B","c")),0),3),"")</f>
        <v>P.O. Box 2206</v>
      </c>
      <c r="H238" s="1" t="str">
        <f t="shared" ref="H238:O238" ca="1" si="182">IFERROR(INDEX(INDIRECT($B238),MATCH(H$2,INDIRECT(SUBSTITUTE(SUBSTITUTE($B238,"D","B"),"B","c")),0),3),"")</f>
        <v/>
      </c>
      <c r="I238" s="1" t="str">
        <f t="shared" ca="1" si="182"/>
        <v/>
      </c>
      <c r="J238" s="1" t="str">
        <f t="shared" ca="1" si="182"/>
        <v>Savannah, GA 31402-2206</v>
      </c>
      <c r="K238" s="1" t="str">
        <f t="shared" ca="1" si="182"/>
        <v/>
      </c>
      <c r="L238" s="1" t="str">
        <f t="shared" ca="1" si="182"/>
        <v/>
      </c>
      <c r="M238" s="1" t="str">
        <f t="shared" ca="1" si="182"/>
        <v>(912)965-8868</v>
      </c>
      <c r="N238" s="1" t="str">
        <f t="shared" ca="1" si="182"/>
        <v>(912)965-2900</v>
      </c>
      <c r="O238" s="1" t="str">
        <f t="shared" ca="1" si="182"/>
        <v>robert.glasscock@gulfstream.com</v>
      </c>
      <c r="P238" s="1" t="b">
        <f>IF(LEN(P239)&lt;&gt;0,P239,FALSE)</f>
        <v>1</v>
      </c>
      <c r="Q238" s="1" t="b">
        <f t="shared" ref="Q238" si="183">IF(LEN(Q239)&lt;&gt;0,Q239,FALSE)</f>
        <v>1</v>
      </c>
      <c r="R238" s="1" t="b">
        <f t="shared" ref="R238" si="184">IF(LEN(R239)&lt;&gt;0,R239,FALSE)</f>
        <v>1</v>
      </c>
      <c r="S238" s="1" t="b">
        <f t="shared" ref="S238" si="185">IF(LEN(S239)&lt;&gt;0,S239,FALSE)</f>
        <v>1</v>
      </c>
      <c r="T238" s="1" t="b">
        <f t="shared" ref="T238" si="186">IF(LEN(T239)&lt;&gt;0,T239,FALSE)</f>
        <v>0</v>
      </c>
      <c r="U238" s="1" t="b">
        <f t="shared" ref="U238" si="187">IF(LEN(U239)&lt;&gt;0,U239,FALSE)</f>
        <v>1</v>
      </c>
    </row>
    <row r="239" spans="1:21" x14ac:dyDescent="0.25">
      <c r="A239" s="1">
        <v>239</v>
      </c>
      <c r="B239" s="1" t="str">
        <f>IF(C239="Name:","B"&amp;ROW(A239)&amp;":D"&amp;MATCH("Name:",$C240:$C$1999,0)+ROW(A239)-1,B238)</f>
        <v>B238:D245</v>
      </c>
      <c r="C239" s="1" t="s">
        <v>417</v>
      </c>
      <c r="D239" s="1" t="s">
        <v>431</v>
      </c>
      <c r="P239" s="1" t="b">
        <v>1</v>
      </c>
      <c r="Q239" s="1" t="b">
        <v>1</v>
      </c>
      <c r="R239" s="1" t="b">
        <v>1</v>
      </c>
      <c r="S239" s="1" t="b">
        <v>1</v>
      </c>
      <c r="U239" s="1" t="b">
        <v>1</v>
      </c>
    </row>
    <row r="240" spans="1:21" x14ac:dyDescent="0.25">
      <c r="A240" s="1">
        <v>240</v>
      </c>
      <c r="B240" s="1" t="str">
        <f>IF(C240="Name:","B"&amp;ROW(A240)&amp;":D"&amp;MATCH("Name:",$C241:$C$1999,0)+ROW(A240)-1,B239)</f>
        <v>B238:D245</v>
      </c>
      <c r="C240" s="1" t="s">
        <v>240</v>
      </c>
      <c r="D240" s="1" t="s">
        <v>62</v>
      </c>
    </row>
    <row r="241" spans="1:21" x14ac:dyDescent="0.25">
      <c r="A241" s="1">
        <v>241</v>
      </c>
      <c r="B241" s="1" t="str">
        <f>IF(C241="Name:","B"&amp;ROW(A241)&amp;":D"&amp;MATCH("Name:",$C242:$C$1999,0)+ROW(A241)-1,B240)</f>
        <v>B238:D245</v>
      </c>
      <c r="C241" s="1" t="s">
        <v>235</v>
      </c>
      <c r="D241" s="1" t="s">
        <v>23</v>
      </c>
    </row>
    <row r="242" spans="1:21" x14ac:dyDescent="0.25">
      <c r="A242" s="1">
        <v>242</v>
      </c>
      <c r="B242" s="1" t="str">
        <f>IF(C242="Name:","B"&amp;ROW(A242)&amp;":D"&amp;MATCH("Name:",$C243:$C$1999,0)+ROW(A242)-1,B241)</f>
        <v>B238:D245</v>
      </c>
      <c r="C242" s="1" t="s">
        <v>234</v>
      </c>
      <c r="D242" s="1" t="s">
        <v>432</v>
      </c>
    </row>
    <row r="243" spans="1:21" x14ac:dyDescent="0.25">
      <c r="A243" s="1">
        <v>243</v>
      </c>
      <c r="B243" s="1" t="str">
        <f>IF(C243="Name:","B"&amp;ROW(A243)&amp;":D"&amp;MATCH("Name:",$C244:$C$1999,0)+ROW(A243)-1,B242)</f>
        <v>B238:D245</v>
      </c>
      <c r="C243" s="1" t="s">
        <v>339</v>
      </c>
      <c r="D243" s="1" t="s">
        <v>433</v>
      </c>
    </row>
    <row r="244" spans="1:21" x14ac:dyDescent="0.25">
      <c r="A244" s="1">
        <v>244</v>
      </c>
      <c r="B244" s="1" t="str">
        <f>IF(C244="Name:","B"&amp;ROW(A244)&amp;":D"&amp;MATCH("Name:",$C245:$C$1999,0)+ROW(A244)-1,B243)</f>
        <v>B238:D245</v>
      </c>
      <c r="C244" s="1" t="s">
        <v>338</v>
      </c>
      <c r="D244" s="1" t="s">
        <v>346</v>
      </c>
    </row>
    <row r="245" spans="1:21" x14ac:dyDescent="0.25">
      <c r="A245" s="1">
        <v>245</v>
      </c>
      <c r="B245" s="1" t="str">
        <f>IF(C245="Name:","B"&amp;ROW(A245)&amp;":D"&amp;MATCH("Name:",$C246:$C$1999,0)+ROW(A245)-1,B244)</f>
        <v>B238:D245</v>
      </c>
      <c r="C245" s="1" t="s">
        <v>418</v>
      </c>
      <c r="D245" s="1" t="s">
        <v>418</v>
      </c>
    </row>
    <row r="246" spans="1:21" x14ac:dyDescent="0.25">
      <c r="A246" s="1">
        <v>246</v>
      </c>
      <c r="B246" s="1" t="str">
        <f>IF(C246="Name:","B"&amp;ROW(A246)&amp;":D"&amp;MATCH("Name:",$C247:$C$1999,0)+ROW(A246)-1,B245)</f>
        <v>B246:D252</v>
      </c>
      <c r="C246" s="1" t="s">
        <v>233</v>
      </c>
      <c r="D246" s="1" t="s">
        <v>27</v>
      </c>
      <c r="E246" s="1" t="str">
        <f ca="1">LEFT(INDEX(INDIRECT($B246),MATCH(E$2,INDIRECT(SUBSTITUTE(SUBSTITUTE($B246,"D","B"),"B","c")),0),3),SEARCH("(",INDEX(INDIRECT($B246),MATCH(E$2,INDIRECT(SUBSTITUTE(SUBSTITUTE($B246,"D","B"),"B","c")),0),3))-2)</f>
        <v>Rolls-Royce</v>
      </c>
      <c r="F246" s="1" t="str">
        <f ca="1">TRIM(SUBSTITUTE(SUBSTITUTE(RIGHT(D246,LEN(D246)-LEN(E246)),")",""),"(",""))</f>
        <v>Indianapolis, IN</v>
      </c>
      <c r="G246" s="1" t="str">
        <f ca="1">IFERROR(INDEX(INDIRECT($B246),MATCH(G$2,INDIRECT(SUBSTITUTE(SUBSTITUTE($B246,"D","B"),"B","c")),0),3),"")</f>
        <v>P.O. Box 420 3255</v>
      </c>
      <c r="H246" s="1" t="str">
        <f t="shared" ref="H246:O246" ca="1" si="188">IFERROR(INDEX(INDIRECT($B246),MATCH(H$2,INDIRECT(SUBSTITUTE(SUBSTITUTE($B246,"D","B"),"B","c")),0),3),"")</f>
        <v/>
      </c>
      <c r="I246" s="1" t="str">
        <f t="shared" ca="1" si="188"/>
        <v/>
      </c>
      <c r="J246" s="1" t="str">
        <f t="shared" ca="1" si="188"/>
        <v>Indianapolis, IN 46206-0420</v>
      </c>
      <c r="K246" s="1" t="str">
        <f t="shared" ca="1" si="188"/>
        <v/>
      </c>
      <c r="L246" s="1" t="str">
        <f t="shared" ca="1" si="188"/>
        <v/>
      </c>
      <c r="M246" s="1" t="str">
        <f t="shared" ca="1" si="188"/>
        <v>(317)230-6025</v>
      </c>
      <c r="N246" s="1" t="str">
        <f t="shared" ca="1" si="188"/>
        <v/>
      </c>
      <c r="O246" s="1" t="str">
        <f t="shared" ca="1" si="188"/>
        <v>blain.a.harbison@rolls-royce.com</v>
      </c>
      <c r="P246" s="1" t="b">
        <f>IF(LEN(P247)&lt;&gt;0,P247,FALSE)</f>
        <v>0</v>
      </c>
      <c r="Q246" s="1" t="b">
        <f t="shared" ref="Q246" si="189">IF(LEN(Q247)&lt;&gt;0,Q247,FALSE)</f>
        <v>0</v>
      </c>
      <c r="R246" s="1" t="b">
        <f t="shared" ref="R246" si="190">IF(LEN(R247)&lt;&gt;0,R247,FALSE)</f>
        <v>1</v>
      </c>
      <c r="S246" s="1" t="b">
        <f t="shared" ref="S246" si="191">IF(LEN(S247)&lt;&gt;0,S247,FALSE)</f>
        <v>0</v>
      </c>
      <c r="T246" s="1" t="b">
        <f t="shared" ref="T246" si="192">IF(LEN(T247)&lt;&gt;0,T247,FALSE)</f>
        <v>0</v>
      </c>
      <c r="U246" s="1" t="b">
        <f t="shared" ref="U246" si="193">IF(LEN(U247)&lt;&gt;0,U247,FALSE)</f>
        <v>0</v>
      </c>
    </row>
    <row r="247" spans="1:21" x14ac:dyDescent="0.25">
      <c r="A247" s="1">
        <v>247</v>
      </c>
      <c r="B247" s="1" t="str">
        <f>IF(C247="Name:","B"&amp;ROW(A247)&amp;":D"&amp;MATCH("Name:",$C248:$C$1999,0)+ROW(A247)-1,B246)</f>
        <v>B246:D252</v>
      </c>
      <c r="C247" s="1" t="s">
        <v>417</v>
      </c>
      <c r="D247" s="1" t="s">
        <v>229</v>
      </c>
      <c r="R247" s="1" t="b">
        <v>1</v>
      </c>
    </row>
    <row r="248" spans="1:21" x14ac:dyDescent="0.25">
      <c r="A248" s="1">
        <v>248</v>
      </c>
      <c r="B248" s="1" t="str">
        <f>IF(C248="Name:","B"&amp;ROW(A248)&amp;":D"&amp;MATCH("Name:",$C249:$C$1999,0)+ROW(A248)-1,B247)</f>
        <v>B246:D252</v>
      </c>
      <c r="C248" s="1" t="s">
        <v>240</v>
      </c>
      <c r="D248" s="1" t="s">
        <v>194</v>
      </c>
    </row>
    <row r="249" spans="1:21" x14ac:dyDescent="0.25">
      <c r="A249" s="1">
        <v>249</v>
      </c>
      <c r="B249" s="1" t="str">
        <f>IF(C249="Name:","B"&amp;ROW(A249)&amp;":D"&amp;MATCH("Name:",$C250:$C$1999,0)+ROW(A249)-1,B248)</f>
        <v>B246:D252</v>
      </c>
      <c r="C249" s="1" t="s">
        <v>235</v>
      </c>
      <c r="D249" s="1" t="s">
        <v>30</v>
      </c>
    </row>
    <row r="250" spans="1:21" x14ac:dyDescent="0.25">
      <c r="A250" s="1">
        <v>250</v>
      </c>
      <c r="B250" s="1" t="str">
        <f>IF(C250="Name:","B"&amp;ROW(A250)&amp;":D"&amp;MATCH("Name:",$C251:$C$1999,0)+ROW(A250)-1,B249)</f>
        <v>B246:D252</v>
      </c>
      <c r="C250" s="1" t="s">
        <v>234</v>
      </c>
      <c r="D250" s="1" t="s">
        <v>470</v>
      </c>
    </row>
    <row r="251" spans="1:21" x14ac:dyDescent="0.25">
      <c r="A251" s="1">
        <v>251</v>
      </c>
      <c r="B251" s="1" t="str">
        <f>IF(C251="Name:","B"&amp;ROW(A251)&amp;":D"&amp;MATCH("Name:",$C252:$C$1999,0)+ROW(A251)-1,B250)</f>
        <v>B246:D252</v>
      </c>
      <c r="C251" s="1" t="s">
        <v>338</v>
      </c>
      <c r="D251" s="1" t="s">
        <v>367</v>
      </c>
    </row>
    <row r="252" spans="1:21" x14ac:dyDescent="0.25">
      <c r="A252" s="1">
        <v>252</v>
      </c>
      <c r="B252" s="1" t="str">
        <f>IF(C252="Name:","B"&amp;ROW(A252)&amp;":D"&amp;MATCH("Name:",$C253:$C$1999,0)+ROW(A252)-1,B251)</f>
        <v>B246:D252</v>
      </c>
      <c r="C252" s="1" t="s">
        <v>418</v>
      </c>
      <c r="D252" s="1" t="s">
        <v>418</v>
      </c>
    </row>
    <row r="253" spans="1:21" x14ac:dyDescent="0.25">
      <c r="A253" s="1">
        <v>253</v>
      </c>
      <c r="B253" s="1" t="str">
        <f>IF(C253="Name:","B"&amp;ROW(A253)&amp;":D"&amp;MATCH("Name:",$C254:$C$1999,0)+ROW(A253)-1,B252)</f>
        <v>B253:D260</v>
      </c>
      <c r="C253" s="1" t="s">
        <v>233</v>
      </c>
      <c r="D253" s="1" t="s">
        <v>2</v>
      </c>
      <c r="E253" s="1" t="str">
        <f ca="1">LEFT(INDEX(INDIRECT($B253),MATCH(E$2,INDIRECT(SUBSTITUTE(SUBSTITUTE($B253,"D","B"),"B","c")),0),3),SEARCH("(",INDEX(INDIRECT($B253),MATCH(E$2,INDIRECT(SUBSTITUTE(SUBSTITUTE($B253,"D","B"),"B","c")),0),3))-2)</f>
        <v>Learjet Inc</v>
      </c>
      <c r="F253" s="1" t="str">
        <f ca="1">TRIM(SUBSTITUTE(SUBSTITUTE(RIGHT(D253,LEN(D253)-LEN(E253)),")",""),"(",""))</f>
        <v>Wichita, KS</v>
      </c>
      <c r="G253" s="1" t="str">
        <f ca="1">IFERROR(INDEX(INDIRECT($B253),MATCH(G$2,INDIRECT(SUBSTITUTE(SUBSTITUTE($B253,"D","B"),"B","c")),0),3),"")</f>
        <v>One Learjet Way</v>
      </c>
      <c r="H253" s="1" t="str">
        <f t="shared" ref="H253:O253" ca="1" si="194">IFERROR(INDEX(INDIRECT($B253),MATCH(H$2,INDIRECT(SUBSTITUTE(SUBSTITUTE($B253,"D","B"),"B","c")),0),3),"")</f>
        <v/>
      </c>
      <c r="I253" s="1" t="str">
        <f t="shared" ca="1" si="194"/>
        <v/>
      </c>
      <c r="J253" s="1" t="str">
        <f t="shared" ca="1" si="194"/>
        <v>Wichita, KS 67209-2942</v>
      </c>
      <c r="K253" s="1" t="str">
        <f t="shared" ca="1" si="194"/>
        <v/>
      </c>
      <c r="L253" s="1" t="str">
        <f t="shared" ca="1" si="194"/>
        <v/>
      </c>
      <c r="M253" s="1" t="str">
        <f t="shared" ca="1" si="194"/>
        <v>(316)946-3446</v>
      </c>
      <c r="N253" s="1" t="str">
        <f t="shared" ca="1" si="194"/>
        <v>(316)946-2809</v>
      </c>
      <c r="O253" s="1" t="str">
        <f t="shared" ca="1" si="194"/>
        <v>keith.johnston@aero.bombardier.com</v>
      </c>
      <c r="P253" s="1" t="b">
        <f>IF(LEN(P254)&lt;&gt;0,P254,FALSE)</f>
        <v>1</v>
      </c>
      <c r="Q253" s="1" t="b">
        <f t="shared" ref="Q253" si="195">IF(LEN(Q254)&lt;&gt;0,Q254,FALSE)</f>
        <v>0</v>
      </c>
      <c r="R253" s="1" t="b">
        <f t="shared" ref="R253" si="196">IF(LEN(R254)&lt;&gt;0,R254,FALSE)</f>
        <v>1</v>
      </c>
      <c r="S253" s="1" t="b">
        <f t="shared" ref="S253" si="197">IF(LEN(S254)&lt;&gt;0,S254,FALSE)</f>
        <v>1</v>
      </c>
      <c r="T253" s="1" t="b">
        <f t="shared" ref="T253" si="198">IF(LEN(T254)&lt;&gt;0,T254,FALSE)</f>
        <v>0</v>
      </c>
      <c r="U253" s="1" t="b">
        <f t="shared" ref="U253" si="199">IF(LEN(U254)&lt;&gt;0,U254,FALSE)</f>
        <v>1</v>
      </c>
    </row>
    <row r="254" spans="1:21" x14ac:dyDescent="0.25">
      <c r="A254" s="1">
        <v>254</v>
      </c>
      <c r="B254" s="1" t="str">
        <f>IF(C254="Name:","B"&amp;ROW(A254)&amp;":D"&amp;MATCH("Name:",$C255:$C$1999,0)+ROW(A254)-1,B253)</f>
        <v>B253:D260</v>
      </c>
      <c r="C254" s="1" t="s">
        <v>417</v>
      </c>
      <c r="D254" s="1" t="s">
        <v>428</v>
      </c>
      <c r="P254" s="1" t="b">
        <v>1</v>
      </c>
      <c r="R254" s="1" t="b">
        <v>1</v>
      </c>
      <c r="S254" s="1" t="b">
        <v>1</v>
      </c>
      <c r="U254" s="1" t="b">
        <v>1</v>
      </c>
    </row>
    <row r="255" spans="1:21" x14ac:dyDescent="0.25">
      <c r="A255" s="1">
        <v>255</v>
      </c>
      <c r="B255" s="1" t="str">
        <f>IF(C255="Name:","B"&amp;ROW(A255)&amp;":D"&amp;MATCH("Name:",$C256:$C$1999,0)+ROW(A255)-1,B254)</f>
        <v>B253:D260</v>
      </c>
      <c r="C255" s="1" t="s">
        <v>240</v>
      </c>
      <c r="D255" s="1" t="s">
        <v>5</v>
      </c>
    </row>
    <row r="256" spans="1:21" x14ac:dyDescent="0.25">
      <c r="A256" s="1">
        <v>256</v>
      </c>
      <c r="B256" s="1" t="str">
        <f>IF(C256="Name:","B"&amp;ROW(A256)&amp;":D"&amp;MATCH("Name:",$C257:$C$1999,0)+ROW(A256)-1,B255)</f>
        <v>B253:D260</v>
      </c>
      <c r="C256" s="1" t="s">
        <v>235</v>
      </c>
      <c r="D256" s="1" t="s">
        <v>7</v>
      </c>
    </row>
    <row r="257" spans="1:21" x14ac:dyDescent="0.25">
      <c r="A257" s="1">
        <v>257</v>
      </c>
      <c r="B257" s="1" t="str">
        <f>IF(C257="Name:","B"&amp;ROW(A257)&amp;":D"&amp;MATCH("Name:",$C258:$C$1999,0)+ROW(A257)-1,B256)</f>
        <v>B253:D260</v>
      </c>
      <c r="C257" s="1" t="s">
        <v>234</v>
      </c>
      <c r="D257" s="1" t="s">
        <v>436</v>
      </c>
    </row>
    <row r="258" spans="1:21" x14ac:dyDescent="0.25">
      <c r="A258" s="1">
        <v>258</v>
      </c>
      <c r="B258" s="1" t="str">
        <f>IF(C258="Name:","B"&amp;ROW(A258)&amp;":D"&amp;MATCH("Name:",$C259:$C$1999,0)+ROW(A258)-1,B257)</f>
        <v>B253:D260</v>
      </c>
      <c r="C258" s="1" t="s">
        <v>339</v>
      </c>
      <c r="D258" s="1" t="s">
        <v>437</v>
      </c>
    </row>
    <row r="259" spans="1:21" x14ac:dyDescent="0.25">
      <c r="A259" s="1">
        <v>259</v>
      </c>
      <c r="B259" s="1" t="str">
        <f>IF(C259="Name:","B"&amp;ROW(A259)&amp;":D"&amp;MATCH("Name:",$C260:$C$1999,0)+ROW(A259)-1,B258)</f>
        <v>B253:D260</v>
      </c>
      <c r="C259" s="1" t="s">
        <v>338</v>
      </c>
      <c r="D259" s="1" t="s">
        <v>348</v>
      </c>
    </row>
    <row r="260" spans="1:21" x14ac:dyDescent="0.25">
      <c r="A260" s="1">
        <v>260</v>
      </c>
      <c r="B260" s="1" t="str">
        <f>IF(C260="Name:","B"&amp;ROW(A260)&amp;":D"&amp;MATCH("Name:",$C261:$C$1999,0)+ROW(A260)-1,B259)</f>
        <v>B253:D260</v>
      </c>
      <c r="C260" s="1" t="s">
        <v>418</v>
      </c>
      <c r="D260" s="1" t="s">
        <v>418</v>
      </c>
    </row>
    <row r="261" spans="1:21" x14ac:dyDescent="0.25">
      <c r="A261" s="1">
        <v>261</v>
      </c>
      <c r="B261" s="1" t="str">
        <f>IF(C261="Name:","B"&amp;ROW(A261)&amp;":D"&amp;MATCH("Name:",$C262:$C$1999,0)+ROW(A261)-1,B260)</f>
        <v>B261:D268</v>
      </c>
      <c r="C261" s="1" t="s">
        <v>233</v>
      </c>
      <c r="D261" s="1" t="s">
        <v>10</v>
      </c>
      <c r="E261" s="1" t="str">
        <f ca="1">LEFT(INDEX(INDIRECT($B261),MATCH(E$2,INDIRECT(SUBSTITUTE(SUBSTITUTE($B261,"D","B"),"B","c")),0),3),SEARCH("(",INDEX(INDIRECT($B261),MATCH(E$2,INDIRECT(SUBSTITUTE(SUBSTITUTE($B261,"D","B"),"B","c")),0),3))-2)</f>
        <v>Textron</v>
      </c>
      <c r="F261" s="1" t="str">
        <f ca="1">TRIM(SUBSTITUTE(SUBSTITUTE(RIGHT(D261,LEN(D261)-LEN(E261)),")",""),"(",""))</f>
        <v>Wichita, KS</v>
      </c>
      <c r="G261" s="1" t="str">
        <f ca="1">IFERROR(INDEX(INDIRECT($B261),MATCH(G$2,INDIRECT(SUBSTITUTE(SUBSTITUTE($B261,"D","B"),"B","c")),0),3),"")</f>
        <v>One Cessna Boulevard, Mail Stop W2-2</v>
      </c>
      <c r="H261" s="1" t="str">
        <f t="shared" ref="H261:O261" ca="1" si="200">IFERROR(INDEX(INDIRECT($B261),MATCH(H$2,INDIRECT(SUBSTITUTE(SUBSTITUTE($B261,"D","B"),"B","c")),0),3),"")</f>
        <v/>
      </c>
      <c r="I261" s="1" t="str">
        <f t="shared" ca="1" si="200"/>
        <v/>
      </c>
      <c r="J261" s="1" t="str">
        <f t="shared" ca="1" si="200"/>
        <v>Wichita, KS 67215</v>
      </c>
      <c r="K261" s="1" t="str">
        <f t="shared" ca="1" si="200"/>
        <v/>
      </c>
      <c r="L261" s="1" t="str">
        <f t="shared" ca="1" si="200"/>
        <v/>
      </c>
      <c r="M261" s="1" t="str">
        <f t="shared" ca="1" si="200"/>
        <v>(316)517-3764</v>
      </c>
      <c r="N261" s="1" t="str">
        <f t="shared" ca="1" si="200"/>
        <v>(316)671-2440</v>
      </c>
      <c r="O261" s="1" t="str">
        <f t="shared" ca="1" si="200"/>
        <v>sgielisch@txtav.com</v>
      </c>
      <c r="P261" s="1" t="b">
        <f>IF(LEN(P262)&lt;&gt;0,P262,FALSE)</f>
        <v>1</v>
      </c>
      <c r="Q261" s="1" t="b">
        <f t="shared" ref="Q261" si="201">IF(LEN(Q262)&lt;&gt;0,Q262,FALSE)</f>
        <v>0</v>
      </c>
      <c r="R261" s="1" t="b">
        <f t="shared" ref="R261" si="202">IF(LEN(R262)&lt;&gt;0,R262,FALSE)</f>
        <v>1</v>
      </c>
      <c r="S261" s="1" t="b">
        <f t="shared" ref="S261" si="203">IF(LEN(S262)&lt;&gt;0,S262,FALSE)</f>
        <v>1</v>
      </c>
      <c r="T261" s="1" t="b">
        <f t="shared" ref="T261" si="204">IF(LEN(T262)&lt;&gt;0,T262,FALSE)</f>
        <v>0</v>
      </c>
      <c r="U261" s="1" t="b">
        <f t="shared" ref="U261" si="205">IF(LEN(U262)&lt;&gt;0,U262,FALSE)</f>
        <v>1</v>
      </c>
    </row>
    <row r="262" spans="1:21" x14ac:dyDescent="0.25">
      <c r="A262" s="1">
        <v>262</v>
      </c>
      <c r="B262" s="1" t="str">
        <f>IF(C262="Name:","B"&amp;ROW(A262)&amp;":D"&amp;MATCH("Name:",$C263:$C$1999,0)+ROW(A262)-1,B261)</f>
        <v>B261:D268</v>
      </c>
      <c r="C262" s="1" t="s">
        <v>417</v>
      </c>
      <c r="D262" s="1" t="s">
        <v>428</v>
      </c>
      <c r="P262" s="1" t="b">
        <v>1</v>
      </c>
      <c r="R262" s="1" t="b">
        <v>1</v>
      </c>
      <c r="S262" s="1" t="b">
        <v>1</v>
      </c>
      <c r="U262" s="1" t="b">
        <v>1</v>
      </c>
    </row>
    <row r="263" spans="1:21" x14ac:dyDescent="0.25">
      <c r="A263" s="1">
        <v>263</v>
      </c>
      <c r="B263" s="1" t="str">
        <f>IF(C263="Name:","B"&amp;ROW(A263)&amp;":D"&amp;MATCH("Name:",$C264:$C$1999,0)+ROW(A263)-1,B262)</f>
        <v>B261:D268</v>
      </c>
      <c r="C263" s="1" t="s">
        <v>240</v>
      </c>
      <c r="D263" s="1" t="s">
        <v>39</v>
      </c>
    </row>
    <row r="264" spans="1:21" x14ac:dyDescent="0.25">
      <c r="A264" s="1">
        <v>264</v>
      </c>
      <c r="B264" s="1" t="str">
        <f>IF(C264="Name:","B"&amp;ROW(A264)&amp;":D"&amp;MATCH("Name:",$C265:$C$1999,0)+ROW(A264)-1,B263)</f>
        <v>B261:D268</v>
      </c>
      <c r="C264" s="1" t="s">
        <v>235</v>
      </c>
      <c r="D264" s="1" t="s">
        <v>41</v>
      </c>
    </row>
    <row r="265" spans="1:21" x14ac:dyDescent="0.25">
      <c r="A265" s="1">
        <v>265</v>
      </c>
      <c r="B265" s="1" t="str">
        <f>IF(C265="Name:","B"&amp;ROW(A265)&amp;":D"&amp;MATCH("Name:",$C266:$C$1999,0)+ROW(A265)-1,B264)</f>
        <v>B261:D268</v>
      </c>
      <c r="C265" s="1" t="s">
        <v>234</v>
      </c>
      <c r="D265" s="1" t="s">
        <v>440</v>
      </c>
    </row>
    <row r="266" spans="1:21" x14ac:dyDescent="0.25">
      <c r="A266" s="1">
        <v>266</v>
      </c>
      <c r="B266" s="1" t="str">
        <f>IF(C266="Name:","B"&amp;ROW(A266)&amp;":D"&amp;MATCH("Name:",$C267:$C$1999,0)+ROW(A266)-1,B265)</f>
        <v>B261:D268</v>
      </c>
      <c r="C266" s="1" t="s">
        <v>339</v>
      </c>
      <c r="D266" s="1" t="s">
        <v>441</v>
      </c>
    </row>
    <row r="267" spans="1:21" x14ac:dyDescent="0.25">
      <c r="A267" s="1">
        <v>267</v>
      </c>
      <c r="B267" s="1" t="str">
        <f>IF(C267="Name:","B"&amp;ROW(A267)&amp;":D"&amp;MATCH("Name:",$C268:$C$1999,0)+ROW(A267)-1,B266)</f>
        <v>B261:D268</v>
      </c>
      <c r="C267" s="1" t="s">
        <v>338</v>
      </c>
      <c r="D267" s="1" t="s">
        <v>350</v>
      </c>
    </row>
    <row r="268" spans="1:21" x14ac:dyDescent="0.25">
      <c r="A268" s="1">
        <v>268</v>
      </c>
      <c r="B268" s="1" t="str">
        <f>IF(C268="Name:","B"&amp;ROW(A268)&amp;":D"&amp;MATCH("Name:",$C269:$C$1999,0)+ROW(A268)-1,B267)</f>
        <v>B261:D268</v>
      </c>
      <c r="C268" s="1" t="s">
        <v>418</v>
      </c>
      <c r="D268" s="1" t="s">
        <v>418</v>
      </c>
    </row>
    <row r="269" spans="1:21" x14ac:dyDescent="0.25">
      <c r="A269" s="1">
        <v>269</v>
      </c>
      <c r="B269" s="1" t="str">
        <f>IF(C269="Name:","B"&amp;ROW(A269)&amp;":D"&amp;MATCH("Name:",$C270:$C$1999,0)+ROW(A269)-1,B268)</f>
        <v>B269:D276</v>
      </c>
      <c r="C269" s="1" t="s">
        <v>233</v>
      </c>
      <c r="D269" s="1" t="s">
        <v>46</v>
      </c>
      <c r="E269" s="1" t="str">
        <f ca="1">LEFT(INDEX(INDIRECT($B269),MATCH(E$2,INDIRECT(SUBSTITUTE(SUBSTITUTE($B269,"D","B"),"B","c")),0),3),SEARCH("(",INDEX(INDIRECT($B269),MATCH(E$2,INDIRECT(SUBSTITUTE(SUBSTITUTE($B269,"D","B"),"B","c")),0),3))-2)</f>
        <v>Williams Intl</v>
      </c>
      <c r="F269" s="1" t="str">
        <f ca="1">TRIM(SUBSTITUTE(SUBSTITUTE(RIGHT(D269,LEN(D269)-LEN(E269)),")",""),"(",""))</f>
        <v>Walled Lake, MI</v>
      </c>
      <c r="G269" s="1" t="str">
        <f ca="1">IFERROR(INDEX(INDIRECT($B269),MATCH(G$2,INDIRECT(SUBSTITUTE(SUBSTITUTE($B269,"D","B"),"B","c")),0),3),"")</f>
        <v>P.O.Box 200 2280 W. Maple Rd.</v>
      </c>
      <c r="H269" s="1" t="str">
        <f t="shared" ref="H269:O269" ca="1" si="206">IFERROR(INDEX(INDIRECT($B269),MATCH(H$2,INDIRECT(SUBSTITUTE(SUBSTITUTE($B269,"D","B"),"B","c")),0),3),"")</f>
        <v/>
      </c>
      <c r="I269" s="1" t="str">
        <f t="shared" ca="1" si="206"/>
        <v/>
      </c>
      <c r="J269" s="1" t="str">
        <f t="shared" ca="1" si="206"/>
        <v>Walled Lake, MI 48390-0200</v>
      </c>
      <c r="K269" s="1" t="str">
        <f t="shared" ca="1" si="206"/>
        <v/>
      </c>
      <c r="L269" s="1" t="str">
        <f t="shared" ca="1" si="206"/>
        <v/>
      </c>
      <c r="M269" s="1" t="str">
        <f t="shared" ca="1" si="206"/>
        <v>(248)960-2460</v>
      </c>
      <c r="N269" s="1" t="str">
        <f t="shared" ca="1" si="206"/>
        <v>(248)669-9515</v>
      </c>
      <c r="O269" s="1" t="str">
        <f t="shared" ca="1" si="206"/>
        <v>pbonnen@williams-int.com</v>
      </c>
      <c r="P269" s="1" t="b">
        <f>IF(LEN(P270)&lt;&gt;0,P270,FALSE)</f>
        <v>0</v>
      </c>
      <c r="Q269" s="1" t="b">
        <f t="shared" ref="Q269" si="207">IF(LEN(Q270)&lt;&gt;0,Q270,FALSE)</f>
        <v>0</v>
      </c>
      <c r="R269" s="1" t="b">
        <f t="shared" ref="R269" si="208">IF(LEN(R270)&lt;&gt;0,R270,FALSE)</f>
        <v>1</v>
      </c>
      <c r="S269" s="1" t="b">
        <f t="shared" ref="S269" si="209">IF(LEN(S270)&lt;&gt;0,S270,FALSE)</f>
        <v>0</v>
      </c>
      <c r="T269" s="1" t="b">
        <f t="shared" ref="T269" si="210">IF(LEN(T270)&lt;&gt;0,T270,FALSE)</f>
        <v>0</v>
      </c>
      <c r="U269" s="1" t="b">
        <f t="shared" ref="U269" si="211">IF(LEN(U270)&lt;&gt;0,U270,FALSE)</f>
        <v>1</v>
      </c>
    </row>
    <row r="270" spans="1:21" x14ac:dyDescent="0.25">
      <c r="A270" s="1">
        <v>270</v>
      </c>
      <c r="B270" s="1" t="str">
        <f>IF(C270="Name:","B"&amp;ROW(A270)&amp;":D"&amp;MATCH("Name:",$C271:$C$1999,0)+ROW(A270)-1,B269)</f>
        <v>B269:D276</v>
      </c>
      <c r="C270" s="1" t="s">
        <v>417</v>
      </c>
      <c r="D270" s="1" t="s">
        <v>471</v>
      </c>
      <c r="R270" s="1" t="b">
        <v>1</v>
      </c>
      <c r="U270" s="1" t="b">
        <v>1</v>
      </c>
    </row>
    <row r="271" spans="1:21" x14ac:dyDescent="0.25">
      <c r="A271" s="1">
        <v>271</v>
      </c>
      <c r="B271" s="1" t="str">
        <f>IF(C271="Name:","B"&amp;ROW(A271)&amp;":D"&amp;MATCH("Name:",$C272:$C$1999,0)+ROW(A271)-1,B270)</f>
        <v>B269:D276</v>
      </c>
      <c r="C271" s="1" t="s">
        <v>240</v>
      </c>
      <c r="D271" s="1" t="s">
        <v>48</v>
      </c>
    </row>
    <row r="272" spans="1:21" x14ac:dyDescent="0.25">
      <c r="A272" s="1">
        <v>272</v>
      </c>
      <c r="B272" s="1" t="str">
        <f>IF(C272="Name:","B"&amp;ROW(A272)&amp;":D"&amp;MATCH("Name:",$C273:$C$1999,0)+ROW(A272)-1,B271)</f>
        <v>B269:D276</v>
      </c>
      <c r="C272" s="1" t="s">
        <v>235</v>
      </c>
      <c r="D272" s="1" t="s">
        <v>49</v>
      </c>
    </row>
    <row r="273" spans="1:21" x14ac:dyDescent="0.25">
      <c r="A273" s="1">
        <v>273</v>
      </c>
      <c r="B273" s="1" t="str">
        <f>IF(C273="Name:","B"&amp;ROW(A273)&amp;":D"&amp;MATCH("Name:",$C274:$C$1999,0)+ROW(A273)-1,B272)</f>
        <v>B269:D276</v>
      </c>
      <c r="C273" s="1" t="s">
        <v>234</v>
      </c>
      <c r="D273" s="1" t="s">
        <v>472</v>
      </c>
    </row>
    <row r="274" spans="1:21" x14ac:dyDescent="0.25">
      <c r="A274" s="1">
        <v>274</v>
      </c>
      <c r="B274" s="1" t="str">
        <f>IF(C274="Name:","B"&amp;ROW(A274)&amp;":D"&amp;MATCH("Name:",$C275:$C$1999,0)+ROW(A274)-1,B273)</f>
        <v>B269:D276</v>
      </c>
      <c r="C274" s="1" t="s">
        <v>339</v>
      </c>
      <c r="D274" s="1" t="s">
        <v>473</v>
      </c>
    </row>
    <row r="275" spans="1:21" x14ac:dyDescent="0.25">
      <c r="A275" s="1">
        <v>275</v>
      </c>
      <c r="B275" s="1" t="str">
        <f>IF(C275="Name:","B"&amp;ROW(A275)&amp;":D"&amp;MATCH("Name:",$C276:$C$1999,0)+ROW(A275)-1,B274)</f>
        <v>B269:D276</v>
      </c>
      <c r="C275" s="1" t="s">
        <v>338</v>
      </c>
      <c r="D275" s="1" t="s">
        <v>368</v>
      </c>
    </row>
    <row r="276" spans="1:21" x14ac:dyDescent="0.25">
      <c r="A276" s="1">
        <v>276</v>
      </c>
      <c r="B276" s="1" t="str">
        <f>IF(C276="Name:","B"&amp;ROW(A276)&amp;":D"&amp;MATCH("Name:",$C277:$C$1999,0)+ROW(A276)-1,B275)</f>
        <v>B269:D276</v>
      </c>
      <c r="C276" s="1" t="s">
        <v>418</v>
      </c>
      <c r="D276" s="1" t="s">
        <v>418</v>
      </c>
    </row>
    <row r="277" spans="1:21" x14ac:dyDescent="0.25">
      <c r="A277" s="1">
        <v>277</v>
      </c>
      <c r="B277" s="1" t="str">
        <f>IF(C277="Name:","B"&amp;ROW(A277)&amp;":D"&amp;MATCH("Name:",$C278:$C$1999,0)+ROW(A277)-1,B276)</f>
        <v>B277:D283</v>
      </c>
      <c r="C277" s="1" t="s">
        <v>233</v>
      </c>
      <c r="D277" s="1" t="s">
        <v>50</v>
      </c>
      <c r="E277" s="1" t="str">
        <f ca="1">LEFT(INDEX(INDIRECT($B277),MATCH(E$2,INDIRECT(SUBSTITUTE(SUBSTITUTE($B277,"D","B"),"B","c")),0),3),SEARCH("(",INDEX(INDIRECT($B277),MATCH(E$2,INDIRECT(SUBSTITUTE(SUBSTITUTE($B277,"D","B"),"B","c")),0),3))-2)</f>
        <v>Cirrus</v>
      </c>
      <c r="F277" s="1" t="str">
        <f ca="1">TRIM(SUBSTITUTE(SUBSTITUTE(RIGHT(D277,LEN(D277)-LEN(E277)),")",""),"(",""))</f>
        <v>Duluth, MN</v>
      </c>
      <c r="G277" s="1" t="str">
        <f ca="1">IFERROR(INDEX(INDIRECT($B277),MATCH(G$2,INDIRECT(SUBSTITUTE(SUBSTITUTE($B277,"D","B"),"B","c")),0),3),"")</f>
        <v>4515 Taylor Circle</v>
      </c>
      <c r="H277" s="1" t="str">
        <f t="shared" ref="H277:O277" ca="1" si="212">IFERROR(INDEX(INDIRECT($B277),MATCH(H$2,INDIRECT(SUBSTITUTE(SUBSTITUTE($B277,"D","B"),"B","c")),0),3),"")</f>
        <v/>
      </c>
      <c r="I277" s="1" t="str">
        <f t="shared" ca="1" si="212"/>
        <v/>
      </c>
      <c r="J277" s="1" t="str">
        <f t="shared" ca="1" si="212"/>
        <v>Duluth, MN 55811</v>
      </c>
      <c r="K277" s="1" t="str">
        <f t="shared" ca="1" si="212"/>
        <v/>
      </c>
      <c r="L277" s="1" t="str">
        <f t="shared" ca="1" si="212"/>
        <v/>
      </c>
      <c r="M277" s="1" t="str">
        <f t="shared" ca="1" si="212"/>
        <v>(218)727-2737</v>
      </c>
      <c r="N277" s="1" t="str">
        <f t="shared" ca="1" si="212"/>
        <v/>
      </c>
      <c r="O277" s="1" t="str">
        <f t="shared" ca="1" si="212"/>
        <v>cmitchell@cirrusaircraft.com</v>
      </c>
      <c r="P277" s="1" t="b">
        <f>IF(LEN(P278)&lt;&gt;0,P278,FALSE)</f>
        <v>0</v>
      </c>
      <c r="Q277" s="1" t="b">
        <f t="shared" ref="Q277" si="213">IF(LEN(Q278)&lt;&gt;0,Q278,FALSE)</f>
        <v>0</v>
      </c>
      <c r="R277" s="1" t="b">
        <f t="shared" ref="R277" si="214">IF(LEN(R278)&lt;&gt;0,R278,FALSE)</f>
        <v>1</v>
      </c>
      <c r="S277" s="1" t="b">
        <f t="shared" ref="S277" si="215">IF(LEN(S278)&lt;&gt;0,S278,FALSE)</f>
        <v>0</v>
      </c>
      <c r="T277" s="1" t="b">
        <f t="shared" ref="T277" si="216">IF(LEN(T278)&lt;&gt;0,T278,FALSE)</f>
        <v>0</v>
      </c>
      <c r="U277" s="1" t="b">
        <f t="shared" ref="U277" si="217">IF(LEN(U278)&lt;&gt;0,U278,FALSE)</f>
        <v>1</v>
      </c>
    </row>
    <row r="278" spans="1:21" x14ac:dyDescent="0.25">
      <c r="A278" s="1">
        <v>278</v>
      </c>
      <c r="B278" s="1" t="str">
        <f>IF(C278="Name:","B"&amp;ROW(A278)&amp;":D"&amp;MATCH("Name:",$C279:$C$1999,0)+ROW(A278)-1,B277)</f>
        <v>B277:D283</v>
      </c>
      <c r="C278" s="1" t="s">
        <v>417</v>
      </c>
      <c r="D278" s="1" t="s">
        <v>471</v>
      </c>
      <c r="R278" s="1" t="b">
        <v>1</v>
      </c>
      <c r="U278" s="1" t="b">
        <v>1</v>
      </c>
    </row>
    <row r="279" spans="1:21" x14ac:dyDescent="0.25">
      <c r="A279" s="1">
        <v>279</v>
      </c>
      <c r="B279" s="1" t="str">
        <f>IF(C279="Name:","B"&amp;ROW(A279)&amp;":D"&amp;MATCH("Name:",$C280:$C$1999,0)+ROW(A279)-1,B278)</f>
        <v>B277:D283</v>
      </c>
      <c r="C279" s="1" t="s">
        <v>240</v>
      </c>
      <c r="D279" s="1" t="s">
        <v>51</v>
      </c>
    </row>
    <row r="280" spans="1:21" x14ac:dyDescent="0.25">
      <c r="A280" s="1">
        <v>280</v>
      </c>
      <c r="B280" s="1" t="str">
        <f>IF(C280="Name:","B"&amp;ROW(A280)&amp;":D"&amp;MATCH("Name:",$C281:$C$1999,0)+ROW(A280)-1,B279)</f>
        <v>B277:D283</v>
      </c>
      <c r="C280" s="1" t="s">
        <v>235</v>
      </c>
      <c r="D280" s="1" t="s">
        <v>52</v>
      </c>
    </row>
    <row r="281" spans="1:21" x14ac:dyDescent="0.25">
      <c r="A281" s="1">
        <v>281</v>
      </c>
      <c r="B281" s="1" t="str">
        <f>IF(C281="Name:","B"&amp;ROW(A281)&amp;":D"&amp;MATCH("Name:",$C282:$C$1999,0)+ROW(A281)-1,B280)</f>
        <v>B277:D283</v>
      </c>
      <c r="C281" s="1" t="s">
        <v>234</v>
      </c>
      <c r="D281" s="1" t="s">
        <v>474</v>
      </c>
    </row>
    <row r="282" spans="1:21" x14ac:dyDescent="0.25">
      <c r="A282" s="1">
        <v>282</v>
      </c>
      <c r="B282" s="1" t="str">
        <f>IF(C282="Name:","B"&amp;ROW(A282)&amp;":D"&amp;MATCH("Name:",$C283:$C$1999,0)+ROW(A282)-1,B281)</f>
        <v>B277:D283</v>
      </c>
      <c r="C282" s="1" t="s">
        <v>338</v>
      </c>
      <c r="D282" s="1" t="s">
        <v>369</v>
      </c>
    </row>
    <row r="283" spans="1:21" x14ac:dyDescent="0.25">
      <c r="A283" s="1">
        <v>283</v>
      </c>
      <c r="B283" s="1" t="str">
        <f>IF(C283="Name:","B"&amp;ROW(A283)&amp;":D"&amp;MATCH("Name:",$C284:$C$1999,0)+ROW(A283)-1,B282)</f>
        <v>B277:D283</v>
      </c>
      <c r="C283" s="1" t="s">
        <v>418</v>
      </c>
      <c r="D283" s="1" t="s">
        <v>418</v>
      </c>
    </row>
    <row r="284" spans="1:21" x14ac:dyDescent="0.25">
      <c r="A284" s="1">
        <v>284</v>
      </c>
      <c r="B284" s="1" t="str">
        <f>IF(C284="Name:","B"&amp;ROW(A284)&amp;":D"&amp;MATCH("Name:",$C285:$C$1999,0)+ROW(A284)-1,B283)</f>
        <v>B284:D290</v>
      </c>
      <c r="C284" s="1" t="s">
        <v>233</v>
      </c>
      <c r="D284" s="1" t="s">
        <v>171</v>
      </c>
      <c r="E284" s="1" t="str">
        <f ca="1">LEFT(INDEX(INDIRECT($B284),MATCH(E$2,INDIRECT(SUBSTITUTE(SUBSTITUTE($B284,"D","B"),"B","c")),0),3),SEARCH("(",INDEX(INDIRECT($B284),MATCH(E$2,INDIRECT(SUBSTITUTE(SUBSTITUTE($B284,"D","B"),"B","c")),0),3))-2)</f>
        <v>General Elec</v>
      </c>
      <c r="F284" s="1" t="str">
        <f ca="1">TRIM(SUBSTITUTE(SUBSTITUTE(RIGHT(D284,LEN(D284)-LEN(E284)),")",""),"(",""))</f>
        <v>Cincinnati, OH</v>
      </c>
      <c r="G284" s="1" t="str">
        <f ca="1">IFERROR(INDEX(INDIRECT($B284),MATCH(G$2,INDIRECT(SUBSTITUTE(SUBSTITUTE($B284,"D","B"),"B","c")),0),3),"")</f>
        <v>One Neumann Way</v>
      </c>
      <c r="H284" s="1" t="str">
        <f t="shared" ref="H284:O284" ca="1" si="218">IFERROR(INDEX(INDIRECT($B284),MATCH(H$2,INDIRECT(SUBSTITUTE(SUBSTITUTE($B284,"D","B"),"B","c")),0),3),"")</f>
        <v/>
      </c>
      <c r="I284" s="1" t="str">
        <f t="shared" ca="1" si="218"/>
        <v/>
      </c>
      <c r="J284" s="1" t="str">
        <f t="shared" ca="1" si="218"/>
        <v>Cincinnati, OH 45215</v>
      </c>
      <c r="K284" s="1" t="str">
        <f t="shared" ca="1" si="218"/>
        <v/>
      </c>
      <c r="L284" s="1" t="str">
        <f t="shared" ca="1" si="218"/>
        <v/>
      </c>
      <c r="M284" s="1" t="str">
        <f t="shared" ca="1" si="218"/>
        <v>(513)552-2287</v>
      </c>
      <c r="N284" s="1" t="str">
        <f t="shared" ca="1" si="218"/>
        <v/>
      </c>
      <c r="O284" s="1" t="str">
        <f t="shared" ca="1" si="218"/>
        <v>Dwight.wilson@ge.com</v>
      </c>
      <c r="P284" s="1" t="b">
        <f>IF(LEN(P285)&lt;&gt;0,P285,FALSE)</f>
        <v>0</v>
      </c>
      <c r="Q284" s="1" t="b">
        <f t="shared" ref="Q284" si="219">IF(LEN(Q285)&lt;&gt;0,Q285,FALSE)</f>
        <v>0</v>
      </c>
      <c r="R284" s="1" t="b">
        <f t="shared" ref="R284" si="220">IF(LEN(R285)&lt;&gt;0,R285,FALSE)</f>
        <v>1</v>
      </c>
      <c r="S284" s="1" t="b">
        <f t="shared" ref="S284" si="221">IF(LEN(S285)&lt;&gt;0,S285,FALSE)</f>
        <v>0</v>
      </c>
      <c r="T284" s="1" t="b">
        <f t="shared" ref="T284" si="222">IF(LEN(T285)&lt;&gt;0,T285,FALSE)</f>
        <v>0</v>
      </c>
      <c r="U284" s="1" t="b">
        <f t="shared" ref="U284" si="223">IF(LEN(U285)&lt;&gt;0,U285,FALSE)</f>
        <v>1</v>
      </c>
    </row>
    <row r="285" spans="1:21" x14ac:dyDescent="0.25">
      <c r="A285" s="1">
        <v>285</v>
      </c>
      <c r="B285" s="1" t="str">
        <f>IF(C285="Name:","B"&amp;ROW(A285)&amp;":D"&amp;MATCH("Name:",$C286:$C$1999,0)+ROW(A285)-1,B284)</f>
        <v>B284:D290</v>
      </c>
      <c r="C285" s="1" t="s">
        <v>417</v>
      </c>
      <c r="D285" s="1" t="s">
        <v>471</v>
      </c>
      <c r="R285" s="1" t="b">
        <v>1</v>
      </c>
      <c r="U285" s="1" t="b">
        <v>1</v>
      </c>
    </row>
    <row r="286" spans="1:21" x14ac:dyDescent="0.25">
      <c r="A286" s="1">
        <v>286</v>
      </c>
      <c r="B286" s="1" t="str">
        <f>IF(C286="Name:","B"&amp;ROW(A286)&amp;":D"&amp;MATCH("Name:",$C287:$C$1999,0)+ROW(A286)-1,B285)</f>
        <v>B284:D290</v>
      </c>
      <c r="C286" s="1" t="s">
        <v>240</v>
      </c>
      <c r="D286" s="1" t="s">
        <v>172</v>
      </c>
    </row>
    <row r="287" spans="1:21" x14ac:dyDescent="0.25">
      <c r="A287" s="1">
        <v>287</v>
      </c>
      <c r="B287" s="1" t="str">
        <f>IF(C287="Name:","B"&amp;ROW(A287)&amp;":D"&amp;MATCH("Name:",$C288:$C$1999,0)+ROW(A287)-1,B286)</f>
        <v>B284:D290</v>
      </c>
      <c r="C287" s="1" t="s">
        <v>235</v>
      </c>
      <c r="D287" s="1" t="s">
        <v>173</v>
      </c>
    </row>
    <row r="288" spans="1:21" x14ac:dyDescent="0.25">
      <c r="A288" s="1">
        <v>288</v>
      </c>
      <c r="B288" s="1" t="str">
        <f>IF(C288="Name:","B"&amp;ROW(A288)&amp;":D"&amp;MATCH("Name:",$C289:$C$1999,0)+ROW(A288)-1,B287)</f>
        <v>B284:D290</v>
      </c>
      <c r="C288" s="1" t="s">
        <v>234</v>
      </c>
      <c r="D288" s="1" t="s">
        <v>475</v>
      </c>
    </row>
    <row r="289" spans="1:21" x14ac:dyDescent="0.25">
      <c r="A289" s="1">
        <v>289</v>
      </c>
      <c r="B289" s="1" t="str">
        <f>IF(C289="Name:","B"&amp;ROW(A289)&amp;":D"&amp;MATCH("Name:",$C290:$C$1999,0)+ROW(A289)-1,B288)</f>
        <v>B284:D290</v>
      </c>
      <c r="C289" s="1" t="s">
        <v>338</v>
      </c>
      <c r="D289" s="1" t="s">
        <v>370</v>
      </c>
    </row>
    <row r="290" spans="1:21" x14ac:dyDescent="0.25">
      <c r="A290" s="1">
        <v>290</v>
      </c>
      <c r="B290" s="1" t="str">
        <f>IF(C290="Name:","B"&amp;ROW(A290)&amp;":D"&amp;MATCH("Name:",$C291:$C$1999,0)+ROW(A290)-1,B289)</f>
        <v>B284:D290</v>
      </c>
      <c r="C290" s="1" t="s">
        <v>418</v>
      </c>
      <c r="D290" s="1" t="s">
        <v>418</v>
      </c>
    </row>
    <row r="291" spans="1:21" x14ac:dyDescent="0.25">
      <c r="A291" s="1">
        <v>291</v>
      </c>
      <c r="B291" s="1" t="str">
        <f>IF(C291="Name:","B"&amp;ROW(A291)&amp;":D"&amp;MATCH("Name:",$C292:$C$1999,0)+ROW(A291)-1,B290)</f>
        <v>B291:D298</v>
      </c>
      <c r="C291" s="1" t="s">
        <v>233</v>
      </c>
      <c r="D291" s="1" t="s">
        <v>56</v>
      </c>
      <c r="E291" s="1" t="str">
        <f ca="1">LEFT(INDEX(INDIRECT($B291),MATCH(E$2,INDIRECT(SUBSTITUTE(SUBSTITUTE($B291,"D","B"),"B","c")),0),3),SEARCH("(",INDEX(INDIRECT($B291),MATCH(E$2,INDIRECT(SUBSTITUTE(SUBSTITUTE($B291,"D","B"),"B","c")),0),3))-2)</f>
        <v>Hartzell Propel</v>
      </c>
      <c r="F291" s="1" t="str">
        <f ca="1">TRIM(SUBSTITUTE(SUBSTITUTE(RIGHT(D291,LEN(D291)-LEN(E291)),")",""),"(",""))</f>
        <v>Piqua, OH</v>
      </c>
      <c r="G291" s="1" t="str">
        <f ca="1">IFERROR(INDEX(INDIRECT($B291),MATCH(G$2,INDIRECT(SUBSTITUTE(SUBSTITUTE($B291,"D","B"),"B","c")),0),3),"")</f>
        <v>One Propeller Place</v>
      </c>
      <c r="H291" s="1" t="str">
        <f t="shared" ref="H291:O291" ca="1" si="224">IFERROR(INDEX(INDIRECT($B291),MATCH(H$2,INDIRECT(SUBSTITUTE(SUBSTITUTE($B291,"D","B"),"B","c")),0),3),"")</f>
        <v/>
      </c>
      <c r="I291" s="1" t="str">
        <f t="shared" ca="1" si="224"/>
        <v/>
      </c>
      <c r="J291" s="1" t="str">
        <f t="shared" ca="1" si="224"/>
        <v>Piqua, OH 45356-2634</v>
      </c>
      <c r="K291" s="1" t="str">
        <f t="shared" ca="1" si="224"/>
        <v/>
      </c>
      <c r="L291" s="1" t="str">
        <f t="shared" ca="1" si="224"/>
        <v/>
      </c>
      <c r="M291" s="1" t="str">
        <f t="shared" ca="1" si="224"/>
        <v>(937)778-4346</v>
      </c>
      <c r="N291" s="1" t="str">
        <f t="shared" ca="1" si="224"/>
        <v>(937)778-4365</v>
      </c>
      <c r="O291" s="1" t="str">
        <f t="shared" ca="1" si="224"/>
        <v>rbowerman@hartzellprop.com</v>
      </c>
      <c r="P291" s="1" t="b">
        <f>IF(LEN(P292)&lt;&gt;0,P292,FALSE)</f>
        <v>0</v>
      </c>
      <c r="Q291" s="1" t="b">
        <f t="shared" ref="Q291" si="225">IF(LEN(Q292)&lt;&gt;0,Q292,FALSE)</f>
        <v>1</v>
      </c>
      <c r="R291" s="1" t="b">
        <f t="shared" ref="R291" si="226">IF(LEN(R292)&lt;&gt;0,R292,FALSE)</f>
        <v>1</v>
      </c>
      <c r="S291" s="1" t="b">
        <f t="shared" ref="S291" si="227">IF(LEN(S292)&lt;&gt;0,S292,FALSE)</f>
        <v>1</v>
      </c>
      <c r="T291" s="1" t="b">
        <f t="shared" ref="T291" si="228">IF(LEN(T292)&lt;&gt;0,T292,FALSE)</f>
        <v>0</v>
      </c>
      <c r="U291" s="1" t="b">
        <f t="shared" ref="U291" si="229">IF(LEN(U292)&lt;&gt;0,U292,FALSE)</f>
        <v>1</v>
      </c>
    </row>
    <row r="292" spans="1:21" x14ac:dyDescent="0.25">
      <c r="A292" s="1">
        <v>292</v>
      </c>
      <c r="B292" s="1" t="str">
        <f>IF(C292="Name:","B"&amp;ROW(A292)&amp;":D"&amp;MATCH("Name:",$C293:$C$1999,0)+ROW(A292)-1,B291)</f>
        <v>B291:D298</v>
      </c>
      <c r="C292" s="1" t="s">
        <v>417</v>
      </c>
      <c r="D292" s="1" t="s">
        <v>476</v>
      </c>
      <c r="Q292" s="1" t="b">
        <v>1</v>
      </c>
      <c r="R292" s="1" t="b">
        <v>1</v>
      </c>
      <c r="S292" s="1" t="b">
        <v>1</v>
      </c>
      <c r="U292" s="1" t="b">
        <v>1</v>
      </c>
    </row>
    <row r="293" spans="1:21" x14ac:dyDescent="0.25">
      <c r="A293" s="1">
        <v>293</v>
      </c>
      <c r="B293" s="1" t="str">
        <f>IF(C293="Name:","B"&amp;ROW(A293)&amp;":D"&amp;MATCH("Name:",$C294:$C$1999,0)+ROW(A293)-1,B292)</f>
        <v>B291:D298</v>
      </c>
      <c r="C293" s="1" t="s">
        <v>240</v>
      </c>
      <c r="D293" s="1" t="s">
        <v>58</v>
      </c>
    </row>
    <row r="294" spans="1:21" x14ac:dyDescent="0.25">
      <c r="A294" s="1">
        <v>294</v>
      </c>
      <c r="B294" s="1" t="str">
        <f>IF(C294="Name:","B"&amp;ROW(A294)&amp;":D"&amp;MATCH("Name:",$C295:$C$1999,0)+ROW(A294)-1,B293)</f>
        <v>B291:D298</v>
      </c>
      <c r="C294" s="1" t="s">
        <v>235</v>
      </c>
      <c r="D294" s="1" t="s">
        <v>59</v>
      </c>
    </row>
    <row r="295" spans="1:21" x14ac:dyDescent="0.25">
      <c r="A295" s="1">
        <v>295</v>
      </c>
      <c r="B295" s="1" t="str">
        <f>IF(C295="Name:","B"&amp;ROW(A295)&amp;":D"&amp;MATCH("Name:",$C296:$C$1999,0)+ROW(A295)-1,B294)</f>
        <v>B291:D298</v>
      </c>
      <c r="C295" s="1" t="s">
        <v>234</v>
      </c>
      <c r="D295" s="1" t="s">
        <v>477</v>
      </c>
    </row>
    <row r="296" spans="1:21" x14ac:dyDescent="0.25">
      <c r="A296" s="1">
        <v>296</v>
      </c>
      <c r="B296" s="1" t="str">
        <f>IF(C296="Name:","B"&amp;ROW(A296)&amp;":D"&amp;MATCH("Name:",$C297:$C$1999,0)+ROW(A296)-1,B295)</f>
        <v>B291:D298</v>
      </c>
      <c r="C296" s="1" t="s">
        <v>339</v>
      </c>
      <c r="D296" s="1" t="s">
        <v>478</v>
      </c>
    </row>
    <row r="297" spans="1:21" x14ac:dyDescent="0.25">
      <c r="A297" s="1">
        <v>297</v>
      </c>
      <c r="B297" s="1" t="str">
        <f>IF(C297="Name:","B"&amp;ROW(A297)&amp;":D"&amp;MATCH("Name:",$C298:$C$1999,0)+ROW(A297)-1,B296)</f>
        <v>B291:D298</v>
      </c>
      <c r="C297" s="1" t="s">
        <v>338</v>
      </c>
      <c r="D297" s="1" t="s">
        <v>371</v>
      </c>
    </row>
    <row r="298" spans="1:21" x14ac:dyDescent="0.25">
      <c r="A298" s="1">
        <v>298</v>
      </c>
      <c r="B298" s="1" t="str">
        <f>IF(C298="Name:","B"&amp;ROW(A298)&amp;":D"&amp;MATCH("Name:",$C299:$C$1999,0)+ROW(A298)-1,B297)</f>
        <v>B291:D298</v>
      </c>
      <c r="D298" s="1" t="s">
        <v>418</v>
      </c>
    </row>
    <row r="299" spans="1:21" x14ac:dyDescent="0.25">
      <c r="A299" s="1">
        <v>277</v>
      </c>
      <c r="B299" s="1" t="str">
        <f>IF(C299="Name:","B"&amp;ROW(A299)&amp;":D"&amp;MATCH("Name:",$C300:$C$1999,0)+ROW(A299)-1,B298)</f>
        <v>B299:D306</v>
      </c>
      <c r="C299" s="1" t="s">
        <v>233</v>
      </c>
      <c r="D299" s="1" t="s">
        <v>63</v>
      </c>
      <c r="E299" s="1" t="str">
        <f ca="1">LEFT(INDEX(INDIRECT($B299),MATCH(E$2,INDIRECT(SUBSTITUTE(SUBSTITUTE($B299,"D","B"),"B","c")),0),3),SEARCH("(",INDEX(INDIRECT($B299),MATCH(E$2,INDIRECT(SUBSTITUTE(SUBSTITUTE($B299,"D","B"),"B","c")),0),3))-2)</f>
        <v>Lycoming</v>
      </c>
      <c r="F299" s="1" t="str">
        <f ca="1">TRIM(SUBSTITUTE(SUBSTITUTE(RIGHT(D299,LEN(D299)-LEN(E299)),")",""),"(",""))</f>
        <v>Williamsport, PA</v>
      </c>
      <c r="G299" s="1" t="str">
        <f ca="1">IFERROR(INDEX(INDIRECT($B299),MATCH(G$2,INDIRECT(SUBSTITUTE(SUBSTITUTE($B299,"D","B"),"B","c")),0),3),"")</f>
        <v>652 Oliver Street</v>
      </c>
      <c r="H299" s="1" t="str">
        <f t="shared" ref="H299:O299" ca="1" si="230">IFERROR(INDEX(INDIRECT($B299),MATCH(H$2,INDIRECT(SUBSTITUTE(SUBSTITUTE($B299,"D","B"),"B","c")),0),3),"")</f>
        <v/>
      </c>
      <c r="I299" s="1" t="str">
        <f t="shared" ca="1" si="230"/>
        <v/>
      </c>
      <c r="J299" s="1" t="str">
        <f t="shared" ca="1" si="230"/>
        <v>Williamsport, PA 17701</v>
      </c>
      <c r="K299" s="1" t="str">
        <f t="shared" ca="1" si="230"/>
        <v/>
      </c>
      <c r="L299" s="1" t="str">
        <f t="shared" ca="1" si="230"/>
        <v/>
      </c>
      <c r="M299" s="1" t="str">
        <f t="shared" ca="1" si="230"/>
        <v>(570)327-7334</v>
      </c>
      <c r="N299" s="1" t="str">
        <f t="shared" ca="1" si="230"/>
        <v>(570)327-7120</v>
      </c>
      <c r="O299" s="1" t="str">
        <f t="shared" ca="1" si="230"/>
        <v>jdabback@lycoming.com</v>
      </c>
      <c r="P299" s="1" t="b">
        <f>IF(LEN(P300)&lt;&gt;0,P300,FALSE)</f>
        <v>1</v>
      </c>
      <c r="Q299" s="1" t="b">
        <f t="shared" ref="Q299" si="231">IF(LEN(Q300)&lt;&gt;0,Q300,FALSE)</f>
        <v>0</v>
      </c>
      <c r="R299" s="1" t="b">
        <f t="shared" ref="R299" si="232">IF(LEN(R300)&lt;&gt;0,R300,FALSE)</f>
        <v>1</v>
      </c>
      <c r="S299" s="1" t="b">
        <f t="shared" ref="S299" si="233">IF(LEN(S300)&lt;&gt;0,S300,FALSE)</f>
        <v>0</v>
      </c>
      <c r="T299" s="1" t="b">
        <f t="shared" ref="T299" si="234">IF(LEN(T300)&lt;&gt;0,T300,FALSE)</f>
        <v>0</v>
      </c>
      <c r="U299" s="1" t="b">
        <f t="shared" ref="U299" si="235">IF(LEN(U300)&lt;&gt;0,U300,FALSE)</f>
        <v>0</v>
      </c>
    </row>
    <row r="300" spans="1:21" x14ac:dyDescent="0.25">
      <c r="A300" s="1">
        <v>278</v>
      </c>
      <c r="B300" s="1" t="str">
        <f>IF(C300="Name:","B"&amp;ROW(A300)&amp;":D"&amp;MATCH("Name:",$C301:$C$1999,0)+ROW(A300)-1,B299)</f>
        <v>B299:D306</v>
      </c>
      <c r="C300" s="1" t="s">
        <v>417</v>
      </c>
      <c r="D300" s="1" t="s">
        <v>451</v>
      </c>
      <c r="P300" s="1" t="b">
        <v>1</v>
      </c>
      <c r="R300" s="1" t="b">
        <v>1</v>
      </c>
    </row>
    <row r="301" spans="1:21" x14ac:dyDescent="0.25">
      <c r="A301" s="1">
        <v>279</v>
      </c>
      <c r="B301" s="1" t="str">
        <f>IF(C301="Name:","B"&amp;ROW(A301)&amp;":D"&amp;MATCH("Name:",$C302:$C$1999,0)+ROW(A301)-1,B300)</f>
        <v>B299:D306</v>
      </c>
      <c r="C301" s="1" t="s">
        <v>240</v>
      </c>
      <c r="D301" s="1" t="s">
        <v>64</v>
      </c>
    </row>
    <row r="302" spans="1:21" x14ac:dyDescent="0.25">
      <c r="A302" s="1">
        <v>280</v>
      </c>
      <c r="B302" s="1" t="str">
        <f>IF(C302="Name:","B"&amp;ROW(A302)&amp;":D"&amp;MATCH("Name:",$C303:$C$1999,0)+ROW(A302)-1,B301)</f>
        <v>B299:D306</v>
      </c>
      <c r="C302" s="1" t="s">
        <v>235</v>
      </c>
      <c r="D302" s="1" t="s">
        <v>65</v>
      </c>
    </row>
    <row r="303" spans="1:21" x14ac:dyDescent="0.25">
      <c r="A303" s="1">
        <v>281</v>
      </c>
      <c r="B303" s="1" t="str">
        <f>IF(C303="Name:","B"&amp;ROW(A303)&amp;":D"&amp;MATCH("Name:",$C304:$C$1999,0)+ROW(A303)-1,B302)</f>
        <v>B299:D306</v>
      </c>
      <c r="C303" s="1" t="s">
        <v>234</v>
      </c>
      <c r="D303" s="1" t="s">
        <v>452</v>
      </c>
    </row>
    <row r="304" spans="1:21" x14ac:dyDescent="0.25">
      <c r="A304" s="1">
        <v>282</v>
      </c>
      <c r="B304" s="1" t="str">
        <f>IF(C304="Name:","B"&amp;ROW(A304)&amp;":D"&amp;MATCH("Name:",$C305:$C$1999,0)+ROW(A304)-1,B303)</f>
        <v>B299:D306</v>
      </c>
      <c r="C304" s="1" t="s">
        <v>339</v>
      </c>
      <c r="D304" s="1" t="s">
        <v>453</v>
      </c>
    </row>
    <row r="305" spans="1:21" x14ac:dyDescent="0.25">
      <c r="A305" s="1">
        <v>283</v>
      </c>
      <c r="B305" s="1" t="str">
        <f>IF(C305="Name:","B"&amp;ROW(A305)&amp;":D"&amp;MATCH("Name:",$C306:$C$1999,0)+ROW(A305)-1,B304)</f>
        <v>B299:D306</v>
      </c>
      <c r="C305" s="1" t="s">
        <v>338</v>
      </c>
      <c r="D305" s="1" t="s">
        <v>357</v>
      </c>
    </row>
    <row r="306" spans="1:21" x14ac:dyDescent="0.25">
      <c r="A306" s="1">
        <v>284</v>
      </c>
      <c r="B306" s="1" t="str">
        <f>IF(C306="Name:","B"&amp;ROW(A306)&amp;":D"&amp;MATCH("Name:",$C307:$C$1999,0)+ROW(A306)-1,B305)</f>
        <v>B299:D306</v>
      </c>
      <c r="C306" s="1" t="s">
        <v>418</v>
      </c>
      <c r="D306" s="1" t="s">
        <v>418</v>
      </c>
    </row>
    <row r="307" spans="1:21" x14ac:dyDescent="0.25">
      <c r="A307" s="1">
        <v>285</v>
      </c>
      <c r="B307" s="1" t="str">
        <f>IF(C307="Name:","B"&amp;ROW(A307)&amp;":D"&amp;MATCH("Name:",$C308:$C$1999,0)+ROW(A307)-1,B306)</f>
        <v>B307:D314</v>
      </c>
      <c r="C307" s="1" t="s">
        <v>233</v>
      </c>
      <c r="D307" s="1" t="s">
        <v>28</v>
      </c>
      <c r="E307" s="1" t="str">
        <f ca="1">LEFT(INDEX(INDIRECT($B307),MATCH(E$2,INDIRECT(SUBSTITUTE(SUBSTITUTE($B307,"D","B"),"B","c")),0),3),SEARCH("(",INDEX(INDIRECT($B307),MATCH(E$2,INDIRECT(SUBSTITUTE(SUBSTITUTE($B307,"D","B"),"B","c")),0),3))-2)</f>
        <v>Bell Helicopter</v>
      </c>
      <c r="F307" s="1" t="str">
        <f ca="1">TRIM(SUBSTITUTE(SUBSTITUTE(RIGHT(D307,LEN(D307)-LEN(E307)),")",""),"(",""))</f>
        <v>Fort Worth, TX</v>
      </c>
      <c r="G307" s="1" t="str">
        <f ca="1">IFERROR(INDEX(INDIRECT($B307),MATCH(G$2,INDIRECT(SUBSTITUTE(SUBSTITUTE($B307,"D","B"),"B","c")),0),3),"")</f>
        <v>3255 Bell Flight Blvd.</v>
      </c>
      <c r="H307" s="1" t="str">
        <f t="shared" ref="H307:O307" ca="1" si="236">IFERROR(INDEX(INDIRECT($B307),MATCH(H$2,INDIRECT(SUBSTITUTE(SUBSTITUTE($B307,"D","B"),"B","c")),0),3),"")</f>
        <v/>
      </c>
      <c r="I307" s="1" t="str">
        <f t="shared" ca="1" si="236"/>
        <v/>
      </c>
      <c r="J307" s="1" t="str">
        <f t="shared" ca="1" si="236"/>
        <v>Fort Worth, TX 76118</v>
      </c>
      <c r="K307" s="1" t="str">
        <f t="shared" ca="1" si="236"/>
        <v/>
      </c>
      <c r="L307" s="1" t="str">
        <f t="shared" ca="1" si="236"/>
        <v/>
      </c>
      <c r="M307" s="1" t="str">
        <f t="shared" ca="1" si="236"/>
        <v>(817)280-6494</v>
      </c>
      <c r="N307" s="1" t="str">
        <f t="shared" ca="1" si="236"/>
        <v>(817)278-5527</v>
      </c>
      <c r="O307" s="1" t="str">
        <f t="shared" ca="1" si="236"/>
        <v>Jbouma@bellflight.com</v>
      </c>
      <c r="P307" s="1" t="b">
        <f>IF(LEN(P308)&lt;&gt;0,P308,FALSE)</f>
        <v>1</v>
      </c>
      <c r="Q307" s="1" t="b">
        <f t="shared" ref="Q307" si="237">IF(LEN(Q308)&lt;&gt;0,Q308,FALSE)</f>
        <v>0</v>
      </c>
      <c r="R307" s="1" t="b">
        <f t="shared" ref="R307" si="238">IF(LEN(R308)&lt;&gt;0,R308,FALSE)</f>
        <v>1</v>
      </c>
      <c r="S307" s="1" t="b">
        <f t="shared" ref="S307" si="239">IF(LEN(S308)&lt;&gt;0,S308,FALSE)</f>
        <v>1</v>
      </c>
      <c r="T307" s="1" t="b">
        <f t="shared" ref="T307" si="240">IF(LEN(T308)&lt;&gt;0,T308,FALSE)</f>
        <v>0</v>
      </c>
      <c r="U307" s="1" t="b">
        <f t="shared" ref="U307" si="241">IF(LEN(U308)&lt;&gt;0,U308,FALSE)</f>
        <v>1</v>
      </c>
    </row>
    <row r="308" spans="1:21" x14ac:dyDescent="0.25">
      <c r="A308" s="1">
        <v>286</v>
      </c>
      <c r="B308" s="1" t="str">
        <f>IF(C308="Name:","B"&amp;ROW(A308)&amp;":D"&amp;MATCH("Name:",$C309:$C$1999,0)+ROW(A308)-1,B307)</f>
        <v>B307:D314</v>
      </c>
      <c r="C308" s="1" t="s">
        <v>417</v>
      </c>
      <c r="D308" s="1" t="s">
        <v>428</v>
      </c>
      <c r="P308" s="1" t="b">
        <v>1</v>
      </c>
      <c r="R308" s="1" t="b">
        <v>1</v>
      </c>
      <c r="S308" s="1" t="b">
        <v>1</v>
      </c>
      <c r="U308" s="1" t="b">
        <v>1</v>
      </c>
    </row>
    <row r="309" spans="1:21" x14ac:dyDescent="0.25">
      <c r="A309" s="1">
        <v>287</v>
      </c>
      <c r="B309" s="1" t="str">
        <f>IF(C309="Name:","B"&amp;ROW(A309)&amp;":D"&amp;MATCH("Name:",$C310:$C$1999,0)+ROW(A309)-1,B308)</f>
        <v>B307:D314</v>
      </c>
      <c r="C309" s="1" t="s">
        <v>240</v>
      </c>
      <c r="D309" s="1" t="s">
        <v>29</v>
      </c>
    </row>
    <row r="310" spans="1:21" x14ac:dyDescent="0.25">
      <c r="A310" s="1">
        <v>288</v>
      </c>
      <c r="B310" s="1" t="str">
        <f>IF(C310="Name:","B"&amp;ROW(A310)&amp;":D"&amp;MATCH("Name:",$C311:$C$1999,0)+ROW(A310)-1,B309)</f>
        <v>B307:D314</v>
      </c>
      <c r="C310" s="1" t="s">
        <v>235</v>
      </c>
      <c r="D310" s="1" t="s">
        <v>31</v>
      </c>
    </row>
    <row r="311" spans="1:21" x14ac:dyDescent="0.25">
      <c r="A311" s="1">
        <v>289</v>
      </c>
      <c r="B311" s="1" t="str">
        <f>IF(C311="Name:","B"&amp;ROW(A311)&amp;":D"&amp;MATCH("Name:",$C312:$C$1999,0)+ROW(A311)-1,B310)</f>
        <v>B307:D314</v>
      </c>
      <c r="C311" s="1" t="s">
        <v>234</v>
      </c>
      <c r="D311" s="1" t="s">
        <v>455</v>
      </c>
    </row>
    <row r="312" spans="1:21" x14ac:dyDescent="0.25">
      <c r="A312" s="1">
        <v>290</v>
      </c>
      <c r="B312" s="1" t="str">
        <f>IF(C312="Name:","B"&amp;ROW(A312)&amp;":D"&amp;MATCH("Name:",$C313:$C$1999,0)+ROW(A312)-1,B311)</f>
        <v>B307:D314</v>
      </c>
      <c r="C312" s="1" t="s">
        <v>339</v>
      </c>
      <c r="D312" s="1" t="s">
        <v>456</v>
      </c>
    </row>
    <row r="313" spans="1:21" x14ac:dyDescent="0.25">
      <c r="A313" s="1">
        <v>291</v>
      </c>
      <c r="B313" s="1" t="str">
        <f>IF(C313="Name:","B"&amp;ROW(A313)&amp;":D"&amp;MATCH("Name:",$C314:$C$1999,0)+ROW(A313)-1,B312)</f>
        <v>B307:D314</v>
      </c>
      <c r="C313" s="1" t="s">
        <v>338</v>
      </c>
      <c r="D313" s="1" t="s">
        <v>359</v>
      </c>
    </row>
    <row r="314" spans="1:21" x14ac:dyDescent="0.25">
      <c r="A314" s="1">
        <v>292</v>
      </c>
      <c r="B314" s="1" t="str">
        <f>IF(C314="Name:","B"&amp;ROW(A314)&amp;":D"&amp;MATCH("Name:",$C315:$C$1999,0)+ROW(A314)-1,B313)</f>
        <v>B307:D314</v>
      </c>
      <c r="C314" s="1" t="s">
        <v>418</v>
      </c>
      <c r="D314" s="1" t="s">
        <v>418</v>
      </c>
    </row>
    <row r="315" spans="1:21" x14ac:dyDescent="0.25">
      <c r="A315" s="1">
        <v>293</v>
      </c>
      <c r="B315" s="1" t="str">
        <f>IF(C315="Name:","B"&amp;ROW(A315)&amp;":D"&amp;MATCH("Name:",$C316:$C$1999,0)+ROW(A315)-1,B314)</f>
        <v>B315:D321</v>
      </c>
      <c r="C315" s="1" t="s">
        <v>233</v>
      </c>
      <c r="D315" s="1" t="s">
        <v>26</v>
      </c>
      <c r="E315" s="1" t="str">
        <f ca="1">LEFT(INDEX(INDIRECT($B315),MATCH(E$2,INDIRECT(SUBSTITUTE(SUBSTITUTE($B315,"D","B"),"B","c")),0),3),SEARCH("(",INDEX(INDIRECT($B315),MATCH(E$2,INDIRECT(SUBSTITUTE(SUBSTITUTE($B315,"D","B"),"B","c")),0),3))-2)</f>
        <v>Boeing</v>
      </c>
      <c r="F315" s="1" t="str">
        <f ca="1">TRIM(SUBSTITUTE(SUBSTITUTE(RIGHT(D315,LEN(D315)-LEN(E315)),")",""),"(",""))</f>
        <v>Seattle, WA</v>
      </c>
      <c r="G315" s="1" t="str">
        <f ca="1">IFERROR(INDEX(INDIRECT($B315),MATCH(G$2,INDIRECT(SUBSTITUTE(SUBSTITUTE($B315,"D","B"),"B","c")),0),3),"")</f>
        <v>P.O. Box 3707</v>
      </c>
      <c r="H315" s="1" t="str">
        <f t="shared" ref="H315:O315" ca="1" si="242">IFERROR(INDEX(INDIRECT($B315),MATCH(H$2,INDIRECT(SUBSTITUTE(SUBSTITUTE($B315,"D","B"),"B","c")),0),3),"")</f>
        <v/>
      </c>
      <c r="I315" s="1" t="str">
        <f t="shared" ca="1" si="242"/>
        <v/>
      </c>
      <c r="J315" s="1" t="str">
        <f t="shared" ca="1" si="242"/>
        <v>Seattle, WA 98124-2207</v>
      </c>
      <c r="K315" s="1" t="str">
        <f t="shared" ca="1" si="242"/>
        <v/>
      </c>
      <c r="L315" s="1" t="str">
        <f t="shared" ca="1" si="242"/>
        <v/>
      </c>
      <c r="M315" s="1" t="str">
        <f t="shared" ca="1" si="242"/>
        <v>(425)965-9600</v>
      </c>
      <c r="N315" s="1" t="str">
        <f t="shared" ca="1" si="242"/>
        <v/>
      </c>
      <c r="O315" s="1" t="str">
        <f t="shared" ca="1" si="242"/>
        <v>elizabeth.a.pasztor@boeing.com</v>
      </c>
      <c r="P315" s="1" t="b">
        <f>IF(LEN(P316)&lt;&gt;0,P316,FALSE)</f>
        <v>1</v>
      </c>
      <c r="Q315" s="1" t="b">
        <f t="shared" ref="Q315" si="243">IF(LEN(Q316)&lt;&gt;0,Q316,FALSE)</f>
        <v>0</v>
      </c>
      <c r="R315" s="1" t="b">
        <f t="shared" ref="R315" si="244">IF(LEN(R316)&lt;&gt;0,R316,FALSE)</f>
        <v>1</v>
      </c>
      <c r="S315" s="1" t="b">
        <f t="shared" ref="S315" si="245">IF(LEN(S316)&lt;&gt;0,S316,FALSE)</f>
        <v>1</v>
      </c>
      <c r="T315" s="1" t="b">
        <f t="shared" ref="T315" si="246">IF(LEN(T316)&lt;&gt;0,T316,FALSE)</f>
        <v>0</v>
      </c>
      <c r="U315" s="1" t="b">
        <f t="shared" ref="U315" si="247">IF(LEN(U316)&lt;&gt;0,U316,FALSE)</f>
        <v>1</v>
      </c>
    </row>
    <row r="316" spans="1:21" x14ac:dyDescent="0.25">
      <c r="A316" s="1">
        <v>294</v>
      </c>
      <c r="B316" s="1" t="str">
        <f>IF(C316="Name:","B"&amp;ROW(A316)&amp;":D"&amp;MATCH("Name:",$C317:$C$1999,0)+ROW(A316)-1,B315)</f>
        <v>B315:D321</v>
      </c>
      <c r="C316" s="1" t="s">
        <v>417</v>
      </c>
      <c r="D316" s="1" t="s">
        <v>460</v>
      </c>
      <c r="P316" s="1" t="b">
        <v>1</v>
      </c>
      <c r="R316" s="1" t="b">
        <v>1</v>
      </c>
      <c r="S316" s="1" t="b">
        <v>1</v>
      </c>
      <c r="U316" s="1" t="b">
        <v>1</v>
      </c>
    </row>
    <row r="317" spans="1:21" x14ac:dyDescent="0.25">
      <c r="A317" s="1">
        <v>295</v>
      </c>
      <c r="B317" s="1" t="str">
        <f>IF(C317="Name:","B"&amp;ROW(A317)&amp;":D"&amp;MATCH("Name:",$C318:$C$1999,0)+ROW(A317)-1,B316)</f>
        <v>B315:D321</v>
      </c>
      <c r="C317" s="1" t="s">
        <v>240</v>
      </c>
      <c r="D317" s="1" t="s">
        <v>35</v>
      </c>
    </row>
    <row r="318" spans="1:21" x14ac:dyDescent="0.25">
      <c r="A318" s="1">
        <v>296</v>
      </c>
      <c r="B318" s="1" t="str">
        <f>IF(C318="Name:","B"&amp;ROW(A318)&amp;":D"&amp;MATCH("Name:",$C319:$C$1999,0)+ROW(A318)-1,B317)</f>
        <v>B315:D321</v>
      </c>
      <c r="C318" s="1" t="s">
        <v>235</v>
      </c>
      <c r="D318" s="1" t="s">
        <v>36</v>
      </c>
    </row>
    <row r="319" spans="1:21" x14ac:dyDescent="0.25">
      <c r="A319" s="1">
        <v>297</v>
      </c>
      <c r="B319" s="1" t="str">
        <f>IF(C319="Name:","B"&amp;ROW(A319)&amp;":D"&amp;MATCH("Name:",$C320:$C$1999,0)+ROW(A319)-1,B318)</f>
        <v>B315:D321</v>
      </c>
      <c r="C319" s="1" t="s">
        <v>234</v>
      </c>
      <c r="D319" s="1" t="s">
        <v>461</v>
      </c>
    </row>
    <row r="320" spans="1:21" x14ac:dyDescent="0.25">
      <c r="A320" s="1">
        <v>298</v>
      </c>
      <c r="B320" s="1" t="str">
        <f>IF(C320="Name:","B"&amp;ROW(A320)&amp;":D"&amp;MATCH("Name:",$C321:$C$1999,0)+ROW(A320)-1,B319)</f>
        <v>B315:D321</v>
      </c>
      <c r="C320" s="1" t="s">
        <v>338</v>
      </c>
      <c r="D320" s="1" t="s">
        <v>363</v>
      </c>
    </row>
    <row r="321" spans="1:21" x14ac:dyDescent="0.25">
      <c r="A321" s="1">
        <v>299</v>
      </c>
      <c r="B321" s="1" t="str">
        <f>IF(C321="Name:","B"&amp;ROW(A321)&amp;":D"&amp;MATCH("Name:",$C322:$C$1999,0)+ROW(A321)-1,B320)</f>
        <v>B315:D321</v>
      </c>
      <c r="C321" s="1" t="s">
        <v>418</v>
      </c>
      <c r="D321" s="1" t="s">
        <v>418</v>
      </c>
    </row>
    <row r="322" spans="1:21" x14ac:dyDescent="0.25">
      <c r="A322" s="1">
        <v>300</v>
      </c>
      <c r="B322" s="1" t="str">
        <f>IF(C322="Name:","B"&amp;ROW(A322)&amp;":D"&amp;MATCH("Name:",$C323:$C$1999,0)+ROW(A322)-1,B321)</f>
        <v>B322:D330</v>
      </c>
      <c r="C322" s="1" t="s">
        <v>233</v>
      </c>
      <c r="D322" s="1" t="s">
        <v>37</v>
      </c>
      <c r="E322" s="1" t="str">
        <f ca="1">LEFT(INDEX(INDIRECT($B322),MATCH(E$2,INDIRECT(SUBSTITUTE(SUBSTITUTE($B322,"D","B"),"B","c")),0),3),SEARCH("(",INDEX(INDIRECT($B322),MATCH(E$2,INDIRECT(SUBSTITUTE(SUBSTITUTE($B322,"D","B"),"B","c")),0),3))-2)</f>
        <v>Jamco America</v>
      </c>
      <c r="F322" s="1" t="str">
        <f ca="1">TRIM(SUBSTITUTE(SUBSTITUTE(RIGHT(D322,LEN(D322)-LEN(E322)),")",""),"(",""))</f>
        <v>Everett, WA</v>
      </c>
      <c r="G322" s="1" t="str">
        <f ca="1">IFERROR(INDEX(INDIRECT($B322),MATCH(G$2,INDIRECT(SUBSTITUTE(SUBSTITUTE($B322,"D","B"),"B","c")),0),3),"")</f>
        <v>1018 80th St. SW.</v>
      </c>
      <c r="H322" s="1" t="str">
        <f t="shared" ref="H322:O322" ca="1" si="248">IFERROR(INDEX(INDIRECT($B322),MATCH(H$2,INDIRECT(SUBSTITUTE(SUBSTITUTE($B322,"D","B"),"B","c")),0),3),"")</f>
        <v/>
      </c>
      <c r="I322" s="1" t="str">
        <f t="shared" ca="1" si="248"/>
        <v/>
      </c>
      <c r="J322" s="1" t="str">
        <f t="shared" ca="1" si="248"/>
        <v>Everett, WA 98203</v>
      </c>
      <c r="K322" s="1" t="str">
        <f t="shared" ca="1" si="248"/>
        <v/>
      </c>
      <c r="L322" s="1" t="str">
        <f t="shared" ca="1" si="248"/>
        <v/>
      </c>
      <c r="M322" s="1" t="str">
        <f t="shared" ca="1" si="248"/>
        <v>(425)347-4735</v>
      </c>
      <c r="N322" s="1" t="str">
        <f t="shared" ca="1" si="248"/>
        <v/>
      </c>
      <c r="O322" s="1" t="str">
        <f t="shared" ca="1" si="248"/>
        <v>e_kakihara@jamco-america.com</v>
      </c>
      <c r="P322" s="1" t="b">
        <f>IF(LEN(P323)&lt;&gt;0,P323,FALSE)</f>
        <v>0</v>
      </c>
      <c r="Q322" s="1" t="b">
        <f t="shared" ref="Q322" si="249">IF(LEN(Q323)&lt;&gt;0,Q323,FALSE)</f>
        <v>1</v>
      </c>
      <c r="R322" s="1" t="b">
        <f t="shared" ref="R322" si="250">IF(LEN(R323)&lt;&gt;0,R323,FALSE)</f>
        <v>1</v>
      </c>
      <c r="S322" s="1" t="b">
        <f t="shared" ref="S322" si="251">IF(LEN(S323)&lt;&gt;0,S323,FALSE)</f>
        <v>1</v>
      </c>
      <c r="T322" s="1" t="b">
        <f t="shared" ref="T322" si="252">IF(LEN(T323)&lt;&gt;0,T323,FALSE)</f>
        <v>1</v>
      </c>
      <c r="U322" s="1" t="b">
        <f t="shared" ref="U322" si="253">IF(LEN(U323)&lt;&gt;0,U323,FALSE)</f>
        <v>0</v>
      </c>
    </row>
    <row r="323" spans="1:21" x14ac:dyDescent="0.25">
      <c r="A323" s="1">
        <v>301</v>
      </c>
      <c r="B323" s="1" t="str">
        <f>IF(C323="Name:","B"&amp;ROW(A323)&amp;":D"&amp;MATCH("Name:",$C324:$C$1999,0)+ROW(A323)-1,B322)</f>
        <v>B322:D330</v>
      </c>
      <c r="C323" s="1" t="s">
        <v>417</v>
      </c>
      <c r="D323" s="1" t="s">
        <v>479</v>
      </c>
      <c r="Q323" s="1" t="b">
        <v>1</v>
      </c>
      <c r="R323" s="1" t="b">
        <v>1</v>
      </c>
      <c r="S323" s="1" t="b">
        <v>1</v>
      </c>
      <c r="T323" s="1" t="b">
        <v>1</v>
      </c>
    </row>
    <row r="324" spans="1:21" x14ac:dyDescent="0.25">
      <c r="A324" s="1">
        <v>302</v>
      </c>
      <c r="B324" s="1" t="str">
        <f>IF(C324="Name:","B"&amp;ROW(A324)&amp;":D"&amp;MATCH("Name:",$C325:$C$1999,0)+ROW(A324)-1,B323)</f>
        <v>B322:D330</v>
      </c>
      <c r="C324" s="1" t="s">
        <v>240</v>
      </c>
      <c r="D324" s="1" t="s">
        <v>40</v>
      </c>
    </row>
    <row r="325" spans="1:21" x14ac:dyDescent="0.25">
      <c r="A325" s="1">
        <v>303</v>
      </c>
      <c r="B325" s="1" t="str">
        <f>IF(C325="Name:","B"&amp;ROW(A325)&amp;":D"&amp;MATCH("Name:",$C326:$C$1999,0)+ROW(A325)-1,B324)</f>
        <v>B322:D330</v>
      </c>
      <c r="C325" s="1" t="s">
        <v>235</v>
      </c>
      <c r="D325" s="1" t="s">
        <v>42</v>
      </c>
    </row>
    <row r="326" spans="1:21" x14ac:dyDescent="0.25">
      <c r="A326" s="1">
        <v>304</v>
      </c>
      <c r="B326" s="1" t="str">
        <f>IF(C326="Name:","B"&amp;ROW(A326)&amp;":D"&amp;MATCH("Name:",$C327:$C$1999,0)+ROW(A326)-1,B325)</f>
        <v>B322:D330</v>
      </c>
      <c r="C326" s="1" t="s">
        <v>234</v>
      </c>
      <c r="D326" s="1" t="s">
        <v>480</v>
      </c>
    </row>
    <row r="327" spans="1:21" x14ac:dyDescent="0.25">
      <c r="A327" s="1">
        <v>305</v>
      </c>
      <c r="B327" s="1" t="str">
        <f>IF(C327="Name:","B"&amp;ROW(A327)&amp;":D"&amp;MATCH("Name:",$C328:$C$1999,0)+ROW(A327)-1,B326)</f>
        <v>B322:D330</v>
      </c>
      <c r="C327" s="1" t="s">
        <v>338</v>
      </c>
      <c r="D327" s="1" t="s">
        <v>372</v>
      </c>
    </row>
    <row r="328" spans="1:21" x14ac:dyDescent="0.25">
      <c r="A328" s="1">
        <v>306</v>
      </c>
      <c r="B328" s="1" t="str">
        <f>IF(C328="Name:","B"&amp;ROW(A328)&amp;":D"&amp;MATCH("Name:",$C329:$C$1999,0)+ROW(A328)-1,B327)</f>
        <v>B322:D330</v>
      </c>
      <c r="C328" s="1" t="s">
        <v>418</v>
      </c>
      <c r="D328" s="1" t="s">
        <v>418</v>
      </c>
    </row>
    <row r="329" spans="1:21" x14ac:dyDescent="0.25">
      <c r="A329" s="1">
        <v>307</v>
      </c>
      <c r="B329" s="1" t="str">
        <f>IF(C329="Name:","B"&amp;ROW(A329)&amp;":D"&amp;MATCH("Name:",$C330:$C$1999,0)+ROW(A329)-1,B328)</f>
        <v>B322:D330</v>
      </c>
      <c r="C329" s="1" t="s">
        <v>419</v>
      </c>
      <c r="D329" s="1" t="s">
        <v>228</v>
      </c>
      <c r="Q329" s="1" t="b">
        <v>1</v>
      </c>
    </row>
    <row r="330" spans="1:21" x14ac:dyDescent="0.25">
      <c r="A330" s="1">
        <v>308</v>
      </c>
      <c r="B330" s="1" t="str">
        <f>IF(C330="Name:","B"&amp;ROW(A330)&amp;":D"&amp;MATCH("Name:",$C331:$C$1999,0)+ROW(A330)-1,B329)</f>
        <v>B322:D330</v>
      </c>
      <c r="C330" s="1" t="s">
        <v>418</v>
      </c>
      <c r="D330" s="1" t="s">
        <v>418</v>
      </c>
    </row>
    <row r="331" spans="1:21" x14ac:dyDescent="0.25">
      <c r="A331" s="1">
        <v>309</v>
      </c>
      <c r="B331" s="1" t="str">
        <f>IF(C331="Name:","B"&amp;ROW(A331)&amp;":D"&amp;MATCH("Name:",$C332:$C$1999,0)+ROW(A331)-1,B330)</f>
        <v>B331:D338</v>
      </c>
      <c r="C331" s="1" t="s">
        <v>233</v>
      </c>
      <c r="D331" s="1" t="s">
        <v>66</v>
      </c>
      <c r="E331" s="1" t="str">
        <f ca="1">LEFT(INDEX(INDIRECT($B331),MATCH(E$2,INDIRECT(SUBSTITUTE(SUBSTITUTE($B331,"D","B"),"B","c")),0),3),SEARCH("(",INDEX(INDIRECT($B331),MATCH(E$2,INDIRECT(SUBSTITUTE(SUBSTITUTE($B331,"D","B"),"B","c")),0),3))-2)</f>
        <v>Amsafe</v>
      </c>
      <c r="F331" s="1" t="str">
        <f ca="1">TRIM(SUBSTITUTE(SUBSTITUTE(RIGHT(D331,LEN(D331)-LEN(E331)),")",""),"(",""))</f>
        <v>Phoenix, AZ</v>
      </c>
      <c r="G331" s="1" t="str">
        <f ca="1">IFERROR(INDEX(INDIRECT($B331),MATCH(G$2,INDIRECT(SUBSTITUTE(SUBSTITUTE($B331,"D","B"),"B","c")),0),3),"")</f>
        <v>1043 North 47th Avenue</v>
      </c>
      <c r="H331" s="1" t="str">
        <f t="shared" ref="H331:O331" ca="1" si="254">IFERROR(INDEX(INDIRECT($B331),MATCH(H$2,INDIRECT(SUBSTITUTE(SUBSTITUTE($B331,"D","B"),"B","c")),0),3),"")</f>
        <v/>
      </c>
      <c r="I331" s="1" t="str">
        <f t="shared" ca="1" si="254"/>
        <v/>
      </c>
      <c r="J331" s="1" t="str">
        <f t="shared" ca="1" si="254"/>
        <v>Phoenix, AZ 85043</v>
      </c>
      <c r="K331" s="1" t="str">
        <f t="shared" ca="1" si="254"/>
        <v/>
      </c>
      <c r="L331" s="1" t="str">
        <f t="shared" ca="1" si="254"/>
        <v/>
      </c>
      <c r="M331" s="1" t="str">
        <f t="shared" ca="1" si="254"/>
        <v>(602)850-2715</v>
      </c>
      <c r="N331" s="1" t="str">
        <f t="shared" ca="1" si="254"/>
        <v>(602)850-2869</v>
      </c>
      <c r="O331" s="1" t="str">
        <f t="shared" ca="1" si="254"/>
        <v>jrileyr@amsafe.com</v>
      </c>
      <c r="P331" s="1" t="b">
        <f>IF(LEN(P332)&lt;&gt;0,P332,FALSE)</f>
        <v>0</v>
      </c>
      <c r="Q331" s="1" t="b">
        <f t="shared" ref="Q331" si="255">IF(LEN(Q332)&lt;&gt;0,Q332,FALSE)</f>
        <v>1</v>
      </c>
      <c r="R331" s="1" t="b">
        <f t="shared" ref="R331" si="256">IF(LEN(R332)&lt;&gt;0,R332,FALSE)</f>
        <v>0</v>
      </c>
      <c r="S331" s="1" t="b">
        <f t="shared" ref="S331" si="257">IF(LEN(S332)&lt;&gt;0,S332,FALSE)</f>
        <v>0</v>
      </c>
      <c r="T331" s="1" t="b">
        <f t="shared" ref="T331" si="258">IF(LEN(T332)&lt;&gt;0,T332,FALSE)</f>
        <v>1</v>
      </c>
      <c r="U331" s="1" t="b">
        <f t="shared" ref="U331" si="259">IF(LEN(U332)&lt;&gt;0,U332,FALSE)</f>
        <v>0</v>
      </c>
    </row>
    <row r="332" spans="1:21" x14ac:dyDescent="0.25">
      <c r="A332" s="1">
        <v>310</v>
      </c>
      <c r="B332" s="1" t="str">
        <f>IF(C332="Name:","B"&amp;ROW(A332)&amp;":D"&amp;MATCH("Name:",$C333:$C$1999,0)+ROW(A332)-1,B331)</f>
        <v>B331:D338</v>
      </c>
      <c r="C332" s="1" t="s">
        <v>417</v>
      </c>
      <c r="D332" s="1" t="s">
        <v>481</v>
      </c>
      <c r="Q332" s="1" t="b">
        <v>1</v>
      </c>
      <c r="T332" s="1" t="b">
        <v>1</v>
      </c>
    </row>
    <row r="333" spans="1:21" x14ac:dyDescent="0.25">
      <c r="A333" s="1">
        <v>311</v>
      </c>
      <c r="B333" s="1" t="str">
        <f>IF(C333="Name:","B"&amp;ROW(A333)&amp;":D"&amp;MATCH("Name:",$C334:$C$1999,0)+ROW(A333)-1,B332)</f>
        <v>B331:D338</v>
      </c>
      <c r="C333" s="1" t="s">
        <v>240</v>
      </c>
      <c r="D333" s="1" t="s">
        <v>68</v>
      </c>
    </row>
    <row r="334" spans="1:21" x14ac:dyDescent="0.25">
      <c r="A334" s="1">
        <v>312</v>
      </c>
      <c r="B334" s="1" t="str">
        <f>IF(C334="Name:","B"&amp;ROW(A334)&amp;":D"&amp;MATCH("Name:",$C335:$C$1999,0)+ROW(A334)-1,B333)</f>
        <v>B331:D338</v>
      </c>
      <c r="C334" s="1" t="s">
        <v>235</v>
      </c>
      <c r="D334" s="1" t="s">
        <v>70</v>
      </c>
    </row>
    <row r="335" spans="1:21" x14ac:dyDescent="0.25">
      <c r="A335" s="1">
        <v>313</v>
      </c>
      <c r="B335" s="1" t="str">
        <f>IF(C335="Name:","B"&amp;ROW(A335)&amp;":D"&amp;MATCH("Name:",$C336:$C$1999,0)+ROW(A335)-1,B334)</f>
        <v>B331:D338</v>
      </c>
      <c r="C335" s="1" t="s">
        <v>234</v>
      </c>
      <c r="D335" s="1" t="s">
        <v>482</v>
      </c>
    </row>
    <row r="336" spans="1:21" x14ac:dyDescent="0.25">
      <c r="A336" s="1">
        <v>314</v>
      </c>
      <c r="B336" s="1" t="str">
        <f>IF(C336="Name:","B"&amp;ROW(A336)&amp;":D"&amp;MATCH("Name:",$C337:$C$1999,0)+ROW(A336)-1,B335)</f>
        <v>B331:D338</v>
      </c>
      <c r="C336" s="1" t="s">
        <v>339</v>
      </c>
      <c r="D336" s="1" t="s">
        <v>483</v>
      </c>
    </row>
    <row r="337" spans="1:21" x14ac:dyDescent="0.25">
      <c r="A337" s="1">
        <v>315</v>
      </c>
      <c r="B337" s="1" t="str">
        <f>IF(C337="Name:","B"&amp;ROW(A337)&amp;":D"&amp;MATCH("Name:",$C338:$C$1999,0)+ROW(A337)-1,B336)</f>
        <v>B331:D338</v>
      </c>
      <c r="C337" s="1" t="s">
        <v>338</v>
      </c>
      <c r="D337" s="1" t="s">
        <v>373</v>
      </c>
    </row>
    <row r="338" spans="1:21" x14ac:dyDescent="0.25">
      <c r="A338" s="1">
        <v>316</v>
      </c>
      <c r="B338" s="1" t="str">
        <f>IF(C338="Name:","B"&amp;ROW(A338)&amp;":D"&amp;MATCH("Name:",$C339:$C$1999,0)+ROW(A338)-1,B337)</f>
        <v>B331:D338</v>
      </c>
      <c r="C338" s="1" t="s">
        <v>418</v>
      </c>
      <c r="D338" s="1" t="s">
        <v>418</v>
      </c>
    </row>
    <row r="339" spans="1:21" x14ac:dyDescent="0.25">
      <c r="A339" s="1">
        <v>317</v>
      </c>
      <c r="B339" s="1" t="str">
        <f>IF(C339="Name:","B"&amp;ROW(A339)&amp;":D"&amp;MATCH("Name:",$C340:$C$1999,0)+ROW(A339)-1,B338)</f>
        <v>B339:D345</v>
      </c>
      <c r="C339" s="1" t="s">
        <v>233</v>
      </c>
      <c r="D339" s="1" t="s">
        <v>72</v>
      </c>
      <c r="E339" s="1" t="str">
        <f ca="1">LEFT(INDEX(INDIRECT($B339),MATCH(E$2,INDIRECT(SUBSTITUTE(SUBSTITUTE($B339,"D","B"),"B","c")),0),3),SEARCH("(",INDEX(INDIRECT($B339),MATCH(E$2,INDIRECT(SUBSTITUTE(SUBSTITUTE($B339,"D","B"),"B","c")),0),3))-2)</f>
        <v>Goodrich Int.</v>
      </c>
      <c r="F339" s="1" t="str">
        <f ca="1">TRIM(SUBSTITUTE(SUBSTITUTE(RIGHT(D339,LEN(D339)-LEN(E339)),")",""),"(",""))</f>
        <v>Phoenix, AZ</v>
      </c>
      <c r="G339" s="1" t="str">
        <f ca="1">IFERROR(INDEX(INDIRECT($B339),MATCH(G$2,INDIRECT(SUBSTITUTE(SUBSTITUTE($B339,"D","B"),"B","c")),0),3),"")</f>
        <v>3414 S. 5th Street</v>
      </c>
      <c r="H339" s="1" t="str">
        <f t="shared" ref="H339:O339" ca="1" si="260">IFERROR(INDEX(INDIRECT($B339),MATCH(H$2,INDIRECT(SUBSTITUTE(SUBSTITUTE($B339,"D","B"),"B","c")),0),3),"")</f>
        <v/>
      </c>
      <c r="I339" s="1" t="str">
        <f t="shared" ca="1" si="260"/>
        <v/>
      </c>
      <c r="J339" s="1" t="str">
        <f t="shared" ca="1" si="260"/>
        <v>Phoenix, AZ 85040</v>
      </c>
      <c r="K339" s="1" t="str">
        <f t="shared" ca="1" si="260"/>
        <v/>
      </c>
      <c r="L339" s="1" t="str">
        <f t="shared" ca="1" si="260"/>
        <v/>
      </c>
      <c r="M339" s="1" t="str">
        <f t="shared" ca="1" si="260"/>
        <v>(602)232-4125</v>
      </c>
      <c r="N339" s="1" t="str">
        <f t="shared" ca="1" si="260"/>
        <v/>
      </c>
      <c r="O339" s="1" t="str">
        <f t="shared" ca="1" si="260"/>
        <v>mark.posada@utas.utc.com</v>
      </c>
      <c r="P339" s="1" t="b">
        <f>IF(LEN(P340)&lt;&gt;0,P340,FALSE)</f>
        <v>0</v>
      </c>
      <c r="Q339" s="1" t="b">
        <f t="shared" ref="Q339" si="261">IF(LEN(Q340)&lt;&gt;0,Q340,FALSE)</f>
        <v>1</v>
      </c>
      <c r="R339" s="1" t="b">
        <f t="shared" ref="R339" si="262">IF(LEN(R340)&lt;&gt;0,R340,FALSE)</f>
        <v>0</v>
      </c>
      <c r="S339" s="1" t="b">
        <f t="shared" ref="S339" si="263">IF(LEN(S340)&lt;&gt;0,S340,FALSE)</f>
        <v>0</v>
      </c>
      <c r="T339" s="1" t="b">
        <f t="shared" ref="T339" si="264">IF(LEN(T340)&lt;&gt;0,T340,FALSE)</f>
        <v>1</v>
      </c>
      <c r="U339" s="1" t="b">
        <f t="shared" ref="U339" si="265">IF(LEN(U340)&lt;&gt;0,U340,FALSE)</f>
        <v>0</v>
      </c>
    </row>
    <row r="340" spans="1:21" x14ac:dyDescent="0.25">
      <c r="A340" s="1">
        <v>318</v>
      </c>
      <c r="B340" s="1" t="str">
        <f>IF(C340="Name:","B"&amp;ROW(A340)&amp;":D"&amp;MATCH("Name:",$C341:$C$1999,0)+ROW(A340)-1,B339)</f>
        <v>B339:D345</v>
      </c>
      <c r="C340" s="1" t="s">
        <v>417</v>
      </c>
      <c r="D340" s="1" t="s">
        <v>481</v>
      </c>
      <c r="Q340" s="1" t="b">
        <v>1</v>
      </c>
      <c r="T340" s="1" t="b">
        <v>1</v>
      </c>
    </row>
    <row r="341" spans="1:21" x14ac:dyDescent="0.25">
      <c r="A341" s="1">
        <v>319</v>
      </c>
      <c r="B341" s="1" t="str">
        <f>IF(C341="Name:","B"&amp;ROW(A341)&amp;":D"&amp;MATCH("Name:",$C342:$C$1999,0)+ROW(A341)-1,B340)</f>
        <v>B339:D345</v>
      </c>
      <c r="C341" s="1" t="s">
        <v>240</v>
      </c>
      <c r="D341" s="1" t="s">
        <v>74</v>
      </c>
    </row>
    <row r="342" spans="1:21" x14ac:dyDescent="0.25">
      <c r="A342" s="1">
        <v>320</v>
      </c>
      <c r="B342" s="1" t="str">
        <f>IF(C342="Name:","B"&amp;ROW(A342)&amp;":D"&amp;MATCH("Name:",$C343:$C$1999,0)+ROW(A342)-1,B341)</f>
        <v>B339:D345</v>
      </c>
      <c r="C342" s="1" t="s">
        <v>235</v>
      </c>
      <c r="D342" s="1" t="s">
        <v>76</v>
      </c>
    </row>
    <row r="343" spans="1:21" x14ac:dyDescent="0.25">
      <c r="A343" s="1">
        <v>321</v>
      </c>
      <c r="B343" s="1" t="str">
        <f>IF(C343="Name:","B"&amp;ROW(A343)&amp;":D"&amp;MATCH("Name:",$C344:$C$1999,0)+ROW(A343)-1,B342)</f>
        <v>B339:D345</v>
      </c>
      <c r="C343" s="1" t="s">
        <v>234</v>
      </c>
      <c r="D343" s="1" t="s">
        <v>484</v>
      </c>
    </row>
    <row r="344" spans="1:21" x14ac:dyDescent="0.25">
      <c r="A344" s="1">
        <v>322</v>
      </c>
      <c r="B344" s="1" t="str">
        <f>IF(C344="Name:","B"&amp;ROW(A344)&amp;":D"&amp;MATCH("Name:",$C345:$C$1999,0)+ROW(A344)-1,B343)</f>
        <v>B339:D345</v>
      </c>
      <c r="C344" s="1" t="s">
        <v>338</v>
      </c>
      <c r="D344" s="1" t="s">
        <v>374</v>
      </c>
    </row>
    <row r="345" spans="1:21" x14ac:dyDescent="0.25">
      <c r="A345" s="1">
        <v>323</v>
      </c>
      <c r="B345" s="1" t="str">
        <f>IF(C345="Name:","B"&amp;ROW(A345)&amp;":D"&amp;MATCH("Name:",$C346:$C$1999,0)+ROW(A345)-1,B344)</f>
        <v>B339:D345</v>
      </c>
      <c r="C345" s="1" t="s">
        <v>418</v>
      </c>
      <c r="D345" s="1" t="s">
        <v>418</v>
      </c>
    </row>
    <row r="346" spans="1:21" x14ac:dyDescent="0.25">
      <c r="A346" s="1">
        <v>324</v>
      </c>
      <c r="B346" s="1" t="str">
        <f>IF(C346="Name:","B"&amp;ROW(A346)&amp;":D"&amp;MATCH("Name:",$C347:$C$1999,0)+ROW(A346)-1,B345)</f>
        <v>B346:D352</v>
      </c>
      <c r="C346" s="1" t="s">
        <v>233</v>
      </c>
      <c r="D346" s="1" t="s">
        <v>1</v>
      </c>
      <c r="E346" s="1" t="str">
        <f ca="1">LEFT(INDEX(INDIRECT($B346),MATCH(E$2,INDIRECT(SUBSTITUTE(SUBSTITUTE($B346,"D","B"),"B","c")),0),3),SEARCH("(",INDEX(INDIRECT($B346),MATCH(E$2,INDIRECT(SUBSTITUTE(SUBSTITUTE($B346,"D","B"),"B","c")),0),3))-2)</f>
        <v>HWI</v>
      </c>
      <c r="F346" s="1" t="str">
        <f ca="1">TRIM(SUBSTITUTE(SUBSTITUTE(RIGHT(D346,LEN(D346)-LEN(E346)),")",""),"(",""))</f>
        <v>Phoenix, AZ</v>
      </c>
      <c r="G346" s="1" t="str">
        <f ca="1">IFERROR(INDEX(INDIRECT($B346),MATCH(G$2,INDIRECT(SUBSTITUTE(SUBSTITUTE($B346,"D","B"),"B","c")),0),3),"")</f>
        <v>1944 E. Sky Harbor Circle North</v>
      </c>
      <c r="H346" s="1" t="str">
        <f t="shared" ref="H346:O346" ca="1" si="266">IFERROR(INDEX(INDIRECT($B346),MATCH(H$2,INDIRECT(SUBSTITUTE(SUBSTITUTE($B346,"D","B"),"B","c")),0),3),"")</f>
        <v/>
      </c>
      <c r="I346" s="1" t="str">
        <f t="shared" ca="1" si="266"/>
        <v/>
      </c>
      <c r="J346" s="1" t="str">
        <f t="shared" ca="1" si="266"/>
        <v>Phoenix, AZ 85034</v>
      </c>
      <c r="K346" s="1" t="str">
        <f t="shared" ca="1" si="266"/>
        <v/>
      </c>
      <c r="L346" s="1" t="str">
        <f t="shared" ca="1" si="266"/>
        <v/>
      </c>
      <c r="M346" s="1" t="str">
        <f t="shared" ca="1" si="266"/>
        <v>(602)436-1577</v>
      </c>
      <c r="N346" s="1" t="str">
        <f t="shared" ca="1" si="266"/>
        <v/>
      </c>
      <c r="O346" s="1" t="str">
        <f t="shared" ca="1" si="266"/>
        <v>Paul.lapietra@honeywell.com</v>
      </c>
      <c r="P346" s="1" t="b">
        <f>IF(LEN(P347)&lt;&gt;0,P347,FALSE)</f>
        <v>1</v>
      </c>
      <c r="Q346" s="1" t="b">
        <f t="shared" ref="Q346" si="267">IF(LEN(Q347)&lt;&gt;0,Q347,FALSE)</f>
        <v>1</v>
      </c>
      <c r="R346" s="1" t="b">
        <f t="shared" ref="R346" si="268">IF(LEN(R347)&lt;&gt;0,R347,FALSE)</f>
        <v>1</v>
      </c>
      <c r="S346" s="1" t="b">
        <f t="shared" ref="S346" si="269">IF(LEN(S347)&lt;&gt;0,S347,FALSE)</f>
        <v>1</v>
      </c>
      <c r="T346" s="1" t="b">
        <f t="shared" ref="T346" si="270">IF(LEN(T347)&lt;&gt;0,T347,FALSE)</f>
        <v>1</v>
      </c>
      <c r="U346" s="1" t="b">
        <f t="shared" ref="U346" si="271">IF(LEN(U347)&lt;&gt;0,U347,FALSE)</f>
        <v>1</v>
      </c>
    </row>
    <row r="347" spans="1:21" x14ac:dyDescent="0.25">
      <c r="A347" s="1">
        <v>327</v>
      </c>
      <c r="B347" s="1" t="str">
        <f>IF(C347="Name:","B"&amp;ROW(A347)&amp;":D"&amp;MATCH("Name:",$C348:$C$1999,0)+ROW(A347)-1,B346)</f>
        <v>B346:D352</v>
      </c>
      <c r="C347" s="1" t="s">
        <v>417</v>
      </c>
      <c r="D347" s="1" t="s">
        <v>420</v>
      </c>
      <c r="P347" s="1" t="b">
        <v>1</v>
      </c>
      <c r="Q347" s="1" t="b">
        <v>1</v>
      </c>
      <c r="R347" s="1" t="b">
        <v>1</v>
      </c>
      <c r="S347" s="1" t="b">
        <v>1</v>
      </c>
      <c r="T347" s="1" t="b">
        <v>1</v>
      </c>
      <c r="U347" s="1" t="b">
        <v>1</v>
      </c>
    </row>
    <row r="348" spans="1:21" x14ac:dyDescent="0.25">
      <c r="A348" s="1">
        <v>328</v>
      </c>
      <c r="B348" s="1" t="str">
        <f>IF(C348="Name:","B"&amp;ROW(A348)&amp;":D"&amp;MATCH("Name:",$C349:$C$1999,0)+ROW(A348)-1,B347)</f>
        <v>B346:D352</v>
      </c>
      <c r="C348" s="1" t="s">
        <v>240</v>
      </c>
      <c r="D348" s="1" t="s">
        <v>4</v>
      </c>
    </row>
    <row r="349" spans="1:21" x14ac:dyDescent="0.25">
      <c r="A349" s="1">
        <v>329</v>
      </c>
      <c r="B349" s="1" t="str">
        <f>IF(C349="Name:","B"&amp;ROW(A349)&amp;":D"&amp;MATCH("Name:",$C350:$C$1999,0)+ROW(A349)-1,B348)</f>
        <v>B346:D352</v>
      </c>
      <c r="C349" s="1" t="s">
        <v>235</v>
      </c>
      <c r="D349" s="1" t="s">
        <v>6</v>
      </c>
    </row>
    <row r="350" spans="1:21" x14ac:dyDescent="0.25">
      <c r="A350" s="1">
        <v>330</v>
      </c>
      <c r="B350" s="1" t="str">
        <f>IF(C350="Name:","B"&amp;ROW(A350)&amp;":D"&amp;MATCH("Name:",$C351:$C$1999,0)+ROW(A350)-1,B349)</f>
        <v>B346:D352</v>
      </c>
      <c r="C350" s="1" t="s">
        <v>234</v>
      </c>
      <c r="D350" s="1" t="s">
        <v>421</v>
      </c>
    </row>
    <row r="351" spans="1:21" x14ac:dyDescent="0.25">
      <c r="A351" s="1">
        <v>331</v>
      </c>
      <c r="B351" s="1" t="str">
        <f>IF(C351="Name:","B"&amp;ROW(A351)&amp;":D"&amp;MATCH("Name:",$C352:$C$1999,0)+ROW(A351)-1,B350)</f>
        <v>B346:D352</v>
      </c>
      <c r="C351" s="1" t="s">
        <v>338</v>
      </c>
      <c r="D351" s="1" t="s">
        <v>340</v>
      </c>
    </row>
    <row r="352" spans="1:21" x14ac:dyDescent="0.25">
      <c r="A352" s="1">
        <v>332</v>
      </c>
      <c r="B352" s="1" t="str">
        <f>IF(C352="Name:","B"&amp;ROW(A352)&amp;":D"&amp;MATCH("Name:",$C353:$C$1999,0)+ROW(A352)-1,B351)</f>
        <v>B346:D352</v>
      </c>
      <c r="C352" s="1" t="s">
        <v>418</v>
      </c>
      <c r="D352" s="1" t="s">
        <v>418</v>
      </c>
    </row>
    <row r="353" spans="1:21" x14ac:dyDescent="0.25">
      <c r="A353" s="1">
        <v>333</v>
      </c>
      <c r="B353" s="1" t="str">
        <f>IF(C353="Name:","B"&amp;ROW(A353)&amp;":D"&amp;MATCH("Name:",$C354:$C$1999,0)+ROW(A353)-1,B352)</f>
        <v>B353:D360</v>
      </c>
      <c r="C353" s="1" t="s">
        <v>233</v>
      </c>
      <c r="D353" s="1" t="s">
        <v>195</v>
      </c>
      <c r="E353" s="1" t="str">
        <f ca="1">LEFT(INDEX(INDIRECT($B353),MATCH(E$2,INDIRECT(SUBSTITUTE(SUBSTITUTE($B353,"D","B"),"B","c")),0),3),SEARCH("(",INDEX(INDIRECT($B353),MATCH(E$2,INDIRECT(SUBSTITUTE(SUBSTITUTE($B353,"D","B"),"B","c")),0),3))-2)</f>
        <v>Adams Rite</v>
      </c>
      <c r="F353" s="1" t="str">
        <f ca="1">TRIM(SUBSTITUTE(SUBSTITUTE(RIGHT(D353,LEN(D353)-LEN(E353)),")",""),"(",""))</f>
        <v>Fullerton, CA</v>
      </c>
      <c r="G353" s="1" t="str">
        <f ca="1">IFERROR(INDEX(INDIRECT($B353),MATCH(G$2,INDIRECT(SUBSTITUTE(SUBSTITUTE($B353,"D","B"),"B","c")),0),3),"")</f>
        <v>4141 North Palm Street</v>
      </c>
      <c r="H353" s="1" t="str">
        <f t="shared" ref="H353:O353" ca="1" si="272">IFERROR(INDEX(INDIRECT($B353),MATCH(H$2,INDIRECT(SUBSTITUTE(SUBSTITUTE($B353,"D","B"),"B","c")),0),3),"")</f>
        <v/>
      </c>
      <c r="I353" s="1" t="str">
        <f t="shared" ca="1" si="272"/>
        <v/>
      </c>
      <c r="J353" s="1" t="str">
        <f t="shared" ca="1" si="272"/>
        <v>Fullerton, CA 92835</v>
      </c>
      <c r="K353" s="1" t="str">
        <f t="shared" ca="1" si="272"/>
        <v/>
      </c>
      <c r="L353" s="1" t="str">
        <f t="shared" ca="1" si="272"/>
        <v/>
      </c>
      <c r="M353" s="1" t="str">
        <f t="shared" ca="1" si="272"/>
        <v>(714)278-6604</v>
      </c>
      <c r="N353" s="1" t="str">
        <f t="shared" ca="1" si="272"/>
        <v>(714)278-6510</v>
      </c>
      <c r="O353" s="1" t="str">
        <f t="shared" ca="1" si="272"/>
        <v>bkober@araero.com</v>
      </c>
      <c r="P353" s="1" t="b">
        <f>IF(LEN(P354)&lt;&gt;0,P354,FALSE)</f>
        <v>0</v>
      </c>
      <c r="Q353" s="1" t="b">
        <f t="shared" ref="Q353" si="273">IF(LEN(Q354)&lt;&gt;0,Q354,FALSE)</f>
        <v>1</v>
      </c>
      <c r="R353" s="1" t="b">
        <f t="shared" ref="R353" si="274">IF(LEN(R354)&lt;&gt;0,R354,FALSE)</f>
        <v>0</v>
      </c>
      <c r="S353" s="1" t="b">
        <f t="shared" ref="S353" si="275">IF(LEN(S354)&lt;&gt;0,S354,FALSE)</f>
        <v>0</v>
      </c>
      <c r="T353" s="1" t="b">
        <f t="shared" ref="T353" si="276">IF(LEN(T354)&lt;&gt;0,T354,FALSE)</f>
        <v>1</v>
      </c>
      <c r="U353" s="1" t="b">
        <f t="shared" ref="U353" si="277">IF(LEN(U354)&lt;&gt;0,U354,FALSE)</f>
        <v>0</v>
      </c>
    </row>
    <row r="354" spans="1:21" x14ac:dyDescent="0.25">
      <c r="A354" s="1">
        <v>334</v>
      </c>
      <c r="B354" s="1" t="str">
        <f>IF(C354="Name:","B"&amp;ROW(A354)&amp;":D"&amp;MATCH("Name:",$C355:$C$1999,0)+ROW(A354)-1,B353)</f>
        <v>B353:D360</v>
      </c>
      <c r="C354" s="1" t="s">
        <v>417</v>
      </c>
      <c r="D354" s="1" t="s">
        <v>481</v>
      </c>
      <c r="Q354" s="1" t="b">
        <v>1</v>
      </c>
      <c r="T354" s="1" t="b">
        <v>1</v>
      </c>
    </row>
    <row r="355" spans="1:21" x14ac:dyDescent="0.25">
      <c r="A355" s="1">
        <v>335</v>
      </c>
      <c r="B355" s="1" t="str">
        <f>IF(C355="Name:","B"&amp;ROW(A355)&amp;":D"&amp;MATCH("Name:",$C356:$C$1999,0)+ROW(A355)-1,B354)</f>
        <v>B353:D360</v>
      </c>
      <c r="C355" s="1" t="s">
        <v>240</v>
      </c>
      <c r="D355" s="1" t="s">
        <v>79</v>
      </c>
    </row>
    <row r="356" spans="1:21" x14ac:dyDescent="0.25">
      <c r="A356" s="1">
        <v>336</v>
      </c>
      <c r="B356" s="1" t="str">
        <f>IF(C356="Name:","B"&amp;ROW(A356)&amp;":D"&amp;MATCH("Name:",$C357:$C$1999,0)+ROW(A356)-1,B355)</f>
        <v>B353:D360</v>
      </c>
      <c r="C356" s="1" t="s">
        <v>235</v>
      </c>
      <c r="D356" s="1" t="s">
        <v>196</v>
      </c>
    </row>
    <row r="357" spans="1:21" x14ac:dyDescent="0.25">
      <c r="A357" s="1">
        <v>337</v>
      </c>
      <c r="B357" s="1" t="str">
        <f>IF(C357="Name:","B"&amp;ROW(A357)&amp;":D"&amp;MATCH("Name:",$C358:$C$1999,0)+ROW(A357)-1,B356)</f>
        <v>B353:D360</v>
      </c>
      <c r="C357" s="1" t="s">
        <v>234</v>
      </c>
      <c r="D357" s="1" t="s">
        <v>485</v>
      </c>
    </row>
    <row r="358" spans="1:21" x14ac:dyDescent="0.25">
      <c r="A358" s="1">
        <v>338</v>
      </c>
      <c r="B358" s="1" t="str">
        <f>IF(C358="Name:","B"&amp;ROW(A358)&amp;":D"&amp;MATCH("Name:",$C359:$C$1999,0)+ROW(A358)-1,B357)</f>
        <v>B353:D360</v>
      </c>
      <c r="C358" s="1" t="s">
        <v>339</v>
      </c>
      <c r="D358" s="1" t="s">
        <v>486</v>
      </c>
    </row>
    <row r="359" spans="1:21" x14ac:dyDescent="0.25">
      <c r="A359" s="1">
        <v>339</v>
      </c>
      <c r="B359" s="1" t="str">
        <f>IF(C359="Name:","B"&amp;ROW(A359)&amp;":D"&amp;MATCH("Name:",$C360:$C$1999,0)+ROW(A359)-1,B358)</f>
        <v>B353:D360</v>
      </c>
      <c r="C359" s="1" t="s">
        <v>338</v>
      </c>
      <c r="D359" s="1" t="s">
        <v>375</v>
      </c>
    </row>
    <row r="360" spans="1:21" x14ac:dyDescent="0.25">
      <c r="A360" s="1">
        <v>340</v>
      </c>
      <c r="B360" s="1" t="str">
        <f>IF(C360="Name:","B"&amp;ROW(A360)&amp;":D"&amp;MATCH("Name:",$C361:$C$1999,0)+ROW(A360)-1,B359)</f>
        <v>B353:D360</v>
      </c>
      <c r="C360" s="1" t="s">
        <v>418</v>
      </c>
      <c r="D360" s="1" t="s">
        <v>418</v>
      </c>
    </row>
    <row r="361" spans="1:21" x14ac:dyDescent="0.25">
      <c r="A361" s="1">
        <v>341</v>
      </c>
      <c r="B361" s="1" t="str">
        <f>IF(C361="Name:","B"&amp;ROW(A361)&amp;":D"&amp;MATCH("Name:",$C362:$C$1999,0)+ROW(A361)-1,B360)</f>
        <v>B361:D368</v>
      </c>
      <c r="C361" s="1" t="s">
        <v>233</v>
      </c>
      <c r="D361" s="1" t="s">
        <v>197</v>
      </c>
      <c r="E361" s="1" t="str">
        <f ca="1">LEFT(INDEX(INDIRECT($B361),MATCH(E$2,INDIRECT(SUBSTITUTE(SUBSTITUTE($B361,"D","B"),"B","c")),0),3),SEARCH("(",INDEX(INDIRECT($B361),MATCH(E$2,INDIRECT(SUBSTITUTE(SUBSTITUTE($B361,"D","B"),"B","c")),0),3))-2)</f>
        <v>Arconis</v>
      </c>
      <c r="F361" s="1" t="str">
        <f ca="1">TRIM(SUBSTITUTE(SUBSTITUTE(RIGHT(D361,LEN(D361)-LEN(E361)),")",""),"(",""))</f>
        <v>Torrance, CA</v>
      </c>
      <c r="G361" s="1" t="str">
        <f ca="1">IFERROR(INDEX(INDIRECT($B361),MATCH(G$2,INDIRECT(SUBSTITUTE(SUBSTITUTE($B361,"D","B"),"B","c")),0),3),"")</f>
        <v>3000 West Lomita Blvd</v>
      </c>
      <c r="H361" s="1" t="str">
        <f t="shared" ref="H361:O361" ca="1" si="278">IFERROR(INDEX(INDIRECT($B361),MATCH(H$2,INDIRECT(SUBSTITUTE(SUBSTITUTE($B361,"D","B"),"B","c")),0),3),"")</f>
        <v/>
      </c>
      <c r="I361" s="1" t="str">
        <f t="shared" ca="1" si="278"/>
        <v/>
      </c>
      <c r="J361" s="1" t="str">
        <f t="shared" ca="1" si="278"/>
        <v>Torrance, CA 90505</v>
      </c>
      <c r="K361" s="1" t="str">
        <f t="shared" ca="1" si="278"/>
        <v/>
      </c>
      <c r="L361" s="1" t="str">
        <f t="shared" ca="1" si="278"/>
        <v/>
      </c>
      <c r="M361" s="1" t="str">
        <f t="shared" ca="1" si="278"/>
        <v>(310)784-2605</v>
      </c>
      <c r="N361" s="1" t="str">
        <f t="shared" ca="1" si="278"/>
        <v>(310)784-6595</v>
      </c>
      <c r="O361" s="1" t="str">
        <f t="shared" ca="1" si="278"/>
        <v>elizabeth.tchinski@alcoa.com</v>
      </c>
      <c r="P361" s="1" t="b">
        <f>IF(LEN(P362)&lt;&gt;0,P362,FALSE)</f>
        <v>0</v>
      </c>
      <c r="Q361" s="1" t="b">
        <f t="shared" ref="Q361" si="279">IF(LEN(Q362)&lt;&gt;0,Q362,FALSE)</f>
        <v>1</v>
      </c>
      <c r="R361" s="1" t="b">
        <f t="shared" ref="R361" si="280">IF(LEN(R362)&lt;&gt;0,R362,FALSE)</f>
        <v>0</v>
      </c>
      <c r="S361" s="1" t="b">
        <f t="shared" ref="S361" si="281">IF(LEN(S362)&lt;&gt;0,S362,FALSE)</f>
        <v>0</v>
      </c>
      <c r="T361" s="1" t="b">
        <f t="shared" ref="T361" si="282">IF(LEN(T362)&lt;&gt;0,T362,FALSE)</f>
        <v>1</v>
      </c>
      <c r="U361" s="1" t="b">
        <f t="shared" ref="U361" si="283">IF(LEN(U362)&lt;&gt;0,U362,FALSE)</f>
        <v>0</v>
      </c>
    </row>
    <row r="362" spans="1:21" x14ac:dyDescent="0.25">
      <c r="A362" s="1">
        <v>342</v>
      </c>
      <c r="B362" s="1" t="str">
        <f>IF(C362="Name:","B"&amp;ROW(A362)&amp;":D"&amp;MATCH("Name:",$C363:$C$1999,0)+ROW(A362)-1,B361)</f>
        <v>B361:D368</v>
      </c>
      <c r="C362" s="1" t="s">
        <v>417</v>
      </c>
      <c r="D362" s="1" t="s">
        <v>481</v>
      </c>
      <c r="Q362" s="1" t="b">
        <v>1</v>
      </c>
      <c r="T362" s="1" t="b">
        <v>1</v>
      </c>
    </row>
    <row r="363" spans="1:21" x14ac:dyDescent="0.25">
      <c r="A363" s="1">
        <v>343</v>
      </c>
      <c r="B363" s="1" t="str">
        <f>IF(C363="Name:","B"&amp;ROW(A363)&amp;":D"&amp;MATCH("Name:",$C364:$C$1999,0)+ROW(A363)-1,B362)</f>
        <v>B361:D368</v>
      </c>
      <c r="C363" s="1" t="s">
        <v>240</v>
      </c>
      <c r="D363" s="1" t="s">
        <v>198</v>
      </c>
    </row>
    <row r="364" spans="1:21" x14ac:dyDescent="0.25">
      <c r="A364" s="1">
        <v>344</v>
      </c>
      <c r="B364" s="1" t="str">
        <f>IF(C364="Name:","B"&amp;ROW(A364)&amp;":D"&amp;MATCH("Name:",$C365:$C$1999,0)+ROW(A364)-1,B363)</f>
        <v>B361:D368</v>
      </c>
      <c r="C364" s="1" t="s">
        <v>235</v>
      </c>
      <c r="D364" s="1" t="s">
        <v>199</v>
      </c>
    </row>
    <row r="365" spans="1:21" x14ac:dyDescent="0.25">
      <c r="A365" s="1">
        <v>345</v>
      </c>
      <c r="B365" s="1" t="str">
        <f>IF(C365="Name:","B"&amp;ROW(A365)&amp;":D"&amp;MATCH("Name:",$C366:$C$1999,0)+ROW(A365)-1,B364)</f>
        <v>B361:D368</v>
      </c>
      <c r="C365" s="1" t="s">
        <v>234</v>
      </c>
      <c r="D365" s="1" t="s">
        <v>487</v>
      </c>
    </row>
    <row r="366" spans="1:21" x14ac:dyDescent="0.25">
      <c r="A366" s="1">
        <v>346</v>
      </c>
      <c r="B366" s="1" t="str">
        <f>IF(C366="Name:","B"&amp;ROW(A366)&amp;":D"&amp;MATCH("Name:",$C367:$C$1999,0)+ROW(A366)-1,B365)</f>
        <v>B361:D368</v>
      </c>
      <c r="C366" s="1" t="s">
        <v>339</v>
      </c>
      <c r="D366" s="1" t="s">
        <v>488</v>
      </c>
    </row>
    <row r="367" spans="1:21" x14ac:dyDescent="0.25">
      <c r="A367" s="1">
        <v>347</v>
      </c>
      <c r="B367" s="1" t="str">
        <f>IF(C367="Name:","B"&amp;ROW(A367)&amp;":D"&amp;MATCH("Name:",$C368:$C$1999,0)+ROW(A367)-1,B366)</f>
        <v>B361:D368</v>
      </c>
      <c r="C367" s="1" t="s">
        <v>338</v>
      </c>
      <c r="D367" s="1" t="s">
        <v>376</v>
      </c>
    </row>
    <row r="368" spans="1:21" x14ac:dyDescent="0.25">
      <c r="A368" s="1">
        <v>348</v>
      </c>
      <c r="B368" s="1" t="str">
        <f>IF(C368="Name:","B"&amp;ROW(A368)&amp;":D"&amp;MATCH("Name:",$C369:$C$1999,0)+ROW(A368)-1,B367)</f>
        <v>B361:D368</v>
      </c>
      <c r="C368" s="1" t="s">
        <v>418</v>
      </c>
      <c r="D368" s="1" t="s">
        <v>418</v>
      </c>
    </row>
    <row r="369" spans="1:21" x14ac:dyDescent="0.25">
      <c r="A369" s="1">
        <v>349</v>
      </c>
      <c r="B369" s="1" t="str">
        <f>IF(C369="Name:","B"&amp;ROW(A369)&amp;":D"&amp;MATCH("Name:",$C370:$C$1999,0)+ROW(A369)-1,B368)</f>
        <v>B369:D375</v>
      </c>
      <c r="C369" s="1" t="s">
        <v>233</v>
      </c>
      <c r="D369" s="1" t="s">
        <v>82</v>
      </c>
      <c r="E369" s="1" t="str">
        <f ca="1">LEFT(INDEX(INDIRECT($B369),MATCH(E$2,INDIRECT(SUBSTITUTE(SUBSTITUTE($B369,"D","B"),"B","c")),0),3),SEARCH("(",INDEX(INDIRECT($B369),MATCH(E$2,INDIRECT(SUBSTITUTE(SUBSTITUTE($B369,"D","B"),"B","c")),0),3))-2)</f>
        <v>Eaton</v>
      </c>
      <c r="F369" s="1" t="str">
        <f ca="1">TRIM(SUBSTITUTE(SUBSTITUTE(RIGHT(D369,LEN(D369)-LEN(E369)),")",""),"(",""))</f>
        <v>Los Angeles, CA</v>
      </c>
      <c r="G369" s="1" t="str">
        <f ca="1">IFERROR(INDEX(INDIRECT($B369),MATCH(G$2,INDIRECT(SUBSTITUTE(SUBSTITUTE($B369,"D","B"),"B","c")),0),3),"")</f>
        <v>4690 Colorado blvd</v>
      </c>
      <c r="H369" s="1" t="str">
        <f t="shared" ref="H369:O369" ca="1" si="284">IFERROR(INDEX(INDIRECT($B369),MATCH(H$2,INDIRECT(SUBSTITUTE(SUBSTITUTE($B369,"D","B"),"B","c")),0),3),"")</f>
        <v/>
      </c>
      <c r="I369" s="1" t="str">
        <f t="shared" ca="1" si="284"/>
        <v/>
      </c>
      <c r="J369" s="1" t="str">
        <f t="shared" ca="1" si="284"/>
        <v>Los Angeles, CA 99643</v>
      </c>
      <c r="K369" s="1" t="str">
        <f t="shared" ca="1" si="284"/>
        <v/>
      </c>
      <c r="L369" s="1" t="str">
        <f t="shared" ca="1" si="284"/>
        <v/>
      </c>
      <c r="M369" s="1" t="str">
        <f t="shared" ca="1" si="284"/>
        <v>(818)409-0200</v>
      </c>
      <c r="N369" s="1" t="str">
        <f t="shared" ca="1" si="284"/>
        <v/>
      </c>
      <c r="O369" s="1" t="str">
        <f t="shared" ca="1" si="284"/>
        <v>MikeFabrizio@Eaton.com</v>
      </c>
      <c r="P369" s="1" t="b">
        <f>IF(LEN(P370)&lt;&gt;0,P370,FALSE)</f>
        <v>0</v>
      </c>
      <c r="Q369" s="1" t="b">
        <f t="shared" ref="Q369" si="285">IF(LEN(Q370)&lt;&gt;0,Q370,FALSE)</f>
        <v>1</v>
      </c>
      <c r="R369" s="1" t="b">
        <f t="shared" ref="R369" si="286">IF(LEN(R370)&lt;&gt;0,R370,FALSE)</f>
        <v>0</v>
      </c>
      <c r="S369" s="1" t="b">
        <f t="shared" ref="S369" si="287">IF(LEN(S370)&lt;&gt;0,S370,FALSE)</f>
        <v>0</v>
      </c>
      <c r="T369" s="1" t="b">
        <f t="shared" ref="T369" si="288">IF(LEN(T370)&lt;&gt;0,T370,FALSE)</f>
        <v>0</v>
      </c>
      <c r="U369" s="1" t="b">
        <f t="shared" ref="U369" si="289">IF(LEN(U370)&lt;&gt;0,U370,FALSE)</f>
        <v>0</v>
      </c>
    </row>
    <row r="370" spans="1:21" x14ac:dyDescent="0.25">
      <c r="A370" s="1">
        <v>350</v>
      </c>
      <c r="B370" s="1" t="str">
        <f>IF(C370="Name:","B"&amp;ROW(A370)&amp;":D"&amp;MATCH("Name:",$C371:$C$1999,0)+ROW(A370)-1,B369)</f>
        <v>B369:D375</v>
      </c>
      <c r="C370" s="1" t="s">
        <v>417</v>
      </c>
      <c r="D370" s="1" t="s">
        <v>228</v>
      </c>
      <c r="Q370" s="1" t="b">
        <v>1</v>
      </c>
    </row>
    <row r="371" spans="1:21" x14ac:dyDescent="0.25">
      <c r="A371" s="1">
        <v>351</v>
      </c>
      <c r="B371" s="1" t="str">
        <f>IF(C371="Name:","B"&amp;ROW(A371)&amp;":D"&amp;MATCH("Name:",$C372:$C$1999,0)+ROW(A371)-1,B370)</f>
        <v>B369:D375</v>
      </c>
      <c r="C371" s="1" t="s">
        <v>240</v>
      </c>
      <c r="D371" s="1" t="s">
        <v>84</v>
      </c>
    </row>
    <row r="372" spans="1:21" x14ac:dyDescent="0.25">
      <c r="A372" s="1">
        <v>352</v>
      </c>
      <c r="B372" s="1" t="str">
        <f>IF(C372="Name:","B"&amp;ROW(A372)&amp;":D"&amp;MATCH("Name:",$C373:$C$1999,0)+ROW(A372)-1,B371)</f>
        <v>B369:D375</v>
      </c>
      <c r="C372" s="1" t="s">
        <v>235</v>
      </c>
      <c r="D372" s="1" t="s">
        <v>86</v>
      </c>
    </row>
    <row r="373" spans="1:21" x14ac:dyDescent="0.25">
      <c r="A373" s="1">
        <v>353</v>
      </c>
      <c r="B373" s="1" t="str">
        <f>IF(C373="Name:","B"&amp;ROW(A373)&amp;":D"&amp;MATCH("Name:",$C374:$C$1999,0)+ROW(A373)-1,B372)</f>
        <v>B369:D375</v>
      </c>
      <c r="C373" s="1" t="s">
        <v>234</v>
      </c>
      <c r="D373" s="1" t="s">
        <v>489</v>
      </c>
    </row>
    <row r="374" spans="1:21" x14ac:dyDescent="0.25">
      <c r="A374" s="1">
        <v>354</v>
      </c>
      <c r="B374" s="1" t="str">
        <f>IF(C374="Name:","B"&amp;ROW(A374)&amp;":D"&amp;MATCH("Name:",$C375:$C$1999,0)+ROW(A374)-1,B373)</f>
        <v>B369:D375</v>
      </c>
      <c r="C374" s="1" t="s">
        <v>338</v>
      </c>
      <c r="D374" s="1" t="s">
        <v>377</v>
      </c>
    </row>
    <row r="375" spans="1:21" x14ac:dyDescent="0.25">
      <c r="A375" s="1">
        <v>355</v>
      </c>
      <c r="B375" s="1" t="str">
        <f>IF(C375="Name:","B"&amp;ROW(A375)&amp;":D"&amp;MATCH("Name:",$C376:$C$1999,0)+ROW(A375)-1,B374)</f>
        <v>B369:D375</v>
      </c>
      <c r="C375" s="1" t="s">
        <v>418</v>
      </c>
      <c r="D375" s="1" t="s">
        <v>418</v>
      </c>
    </row>
    <row r="376" spans="1:21" x14ac:dyDescent="0.25">
      <c r="A376" s="1">
        <v>356</v>
      </c>
      <c r="B376" s="1" t="str">
        <f>IF(C376="Name:","B"&amp;ROW(A376)&amp;":D"&amp;MATCH("Name:",$C377:$C$1999,0)+ROW(A376)-1,B375)</f>
        <v>B376:D382</v>
      </c>
      <c r="C376" s="1" t="s">
        <v>233</v>
      </c>
      <c r="D376" s="1" t="s">
        <v>88</v>
      </c>
      <c r="E376" s="1" t="str">
        <f ca="1">LEFT(INDEX(INDIRECT($B376),MATCH(E$2,INDIRECT(SUBSTITUTE(SUBSTITUTE($B376,"D","B"),"B","c")),0),3),SEARCH("(",INDEX(INDIRECT($B376),MATCH(E$2,INDIRECT(SUBSTITUTE(SUBSTITUTE($B376,"D","B"),"B","c")),0),3))-2)</f>
        <v>HRD AeroSystems</v>
      </c>
      <c r="F376" s="1" t="str">
        <f ca="1">TRIM(SUBSTITUTE(SUBSTITUTE(RIGHT(D376,LEN(D376)-LEN(E376)),")",""),"(",""))</f>
        <v>Valencia, CA</v>
      </c>
      <c r="G376" s="1" t="str">
        <f ca="1">IFERROR(INDEX(INDIRECT($B376),MATCH(G$2,INDIRECT(SUBSTITUTE(SUBSTITUTE($B376,"D","B"),"B","c")),0),3),"")</f>
        <v>25555 Avenue Stanford</v>
      </c>
      <c r="H376" s="1" t="str">
        <f t="shared" ref="H376:O376" ca="1" si="290">IFERROR(INDEX(INDIRECT($B376),MATCH(H$2,INDIRECT(SUBSTITUTE(SUBSTITUTE($B376,"D","B"),"B","c")),0),3),"")</f>
        <v/>
      </c>
      <c r="I376" s="1" t="str">
        <f t="shared" ca="1" si="290"/>
        <v/>
      </c>
      <c r="J376" s="1" t="str">
        <f t="shared" ca="1" si="290"/>
        <v>Valencia, CA 91355</v>
      </c>
      <c r="K376" s="1" t="str">
        <f t="shared" ca="1" si="290"/>
        <v/>
      </c>
      <c r="L376" s="1" t="str">
        <f t="shared" ca="1" si="290"/>
        <v/>
      </c>
      <c r="M376" s="1" t="str">
        <f t="shared" ca="1" si="290"/>
        <v>(661)295-0670</v>
      </c>
      <c r="N376" s="1" t="str">
        <f t="shared" ca="1" si="290"/>
        <v/>
      </c>
      <c r="O376" s="1" t="str">
        <f t="shared" ca="1" si="290"/>
        <v>frankd@hrd-aerosystems.com</v>
      </c>
      <c r="P376" s="1" t="b">
        <f>IF(LEN(P377)&lt;&gt;0,P377,FALSE)</f>
        <v>0</v>
      </c>
      <c r="Q376" s="1" t="b">
        <f t="shared" ref="Q376" si="291">IF(LEN(Q377)&lt;&gt;0,Q377,FALSE)</f>
        <v>1</v>
      </c>
      <c r="R376" s="1" t="b">
        <f t="shared" ref="R376" si="292">IF(LEN(R377)&lt;&gt;0,R377,FALSE)</f>
        <v>0</v>
      </c>
      <c r="S376" s="1" t="b">
        <f t="shared" ref="S376" si="293">IF(LEN(S377)&lt;&gt;0,S377,FALSE)</f>
        <v>0</v>
      </c>
      <c r="T376" s="1" t="b">
        <f t="shared" ref="T376" si="294">IF(LEN(T377)&lt;&gt;0,T377,FALSE)</f>
        <v>0</v>
      </c>
      <c r="U376" s="1" t="b">
        <f t="shared" ref="U376" si="295">IF(LEN(U377)&lt;&gt;0,U377,FALSE)</f>
        <v>0</v>
      </c>
    </row>
    <row r="377" spans="1:21" x14ac:dyDescent="0.25">
      <c r="A377" s="1">
        <v>357</v>
      </c>
      <c r="B377" s="1" t="str">
        <f>IF(C377="Name:","B"&amp;ROW(A377)&amp;":D"&amp;MATCH("Name:",$C378:$C$1999,0)+ROW(A377)-1,B376)</f>
        <v>B376:D382</v>
      </c>
      <c r="C377" s="1" t="s">
        <v>417</v>
      </c>
      <c r="D377" s="1" t="s">
        <v>228</v>
      </c>
      <c r="Q377" s="1" t="b">
        <v>1</v>
      </c>
    </row>
    <row r="378" spans="1:21" x14ac:dyDescent="0.25">
      <c r="A378" s="1">
        <v>358</v>
      </c>
      <c r="B378" s="1" t="str">
        <f>IF(C378="Name:","B"&amp;ROW(A378)&amp;":D"&amp;MATCH("Name:",$C379:$C$1999,0)+ROW(A378)-1,B377)</f>
        <v>B376:D382</v>
      </c>
      <c r="C378" s="1" t="s">
        <v>240</v>
      </c>
      <c r="D378" s="1" t="s">
        <v>91</v>
      </c>
    </row>
    <row r="379" spans="1:21" x14ac:dyDescent="0.25">
      <c r="A379" s="1">
        <v>359</v>
      </c>
      <c r="B379" s="1" t="str">
        <f>IF(C379="Name:","B"&amp;ROW(A379)&amp;":D"&amp;MATCH("Name:",$C380:$C$1999,0)+ROW(A379)-1,B378)</f>
        <v>B376:D382</v>
      </c>
      <c r="C379" s="1" t="s">
        <v>235</v>
      </c>
      <c r="D379" s="1" t="s">
        <v>94</v>
      </c>
    </row>
    <row r="380" spans="1:21" x14ac:dyDescent="0.25">
      <c r="A380" s="1">
        <v>360</v>
      </c>
      <c r="B380" s="1" t="str">
        <f>IF(C380="Name:","B"&amp;ROW(A380)&amp;":D"&amp;MATCH("Name:",$C381:$C$1999,0)+ROW(A380)-1,B379)</f>
        <v>B376:D382</v>
      </c>
      <c r="C380" s="1" t="s">
        <v>234</v>
      </c>
      <c r="D380" s="1" t="s">
        <v>490</v>
      </c>
    </row>
    <row r="381" spans="1:21" x14ac:dyDescent="0.25">
      <c r="A381" s="1">
        <v>361</v>
      </c>
      <c r="B381" s="1" t="str">
        <f>IF(C381="Name:","B"&amp;ROW(A381)&amp;":D"&amp;MATCH("Name:",$C382:$C$1999,0)+ROW(A381)-1,B380)</f>
        <v>B376:D382</v>
      </c>
      <c r="C381" s="1" t="s">
        <v>338</v>
      </c>
      <c r="D381" s="1" t="s">
        <v>378</v>
      </c>
    </row>
    <row r="382" spans="1:21" x14ac:dyDescent="0.25">
      <c r="A382" s="1">
        <v>362</v>
      </c>
      <c r="B382" s="1" t="str">
        <f>IF(C382="Name:","B"&amp;ROW(A382)&amp;":D"&amp;MATCH("Name:",$C383:$C$1999,0)+ROW(A382)-1,B381)</f>
        <v>B376:D382</v>
      </c>
      <c r="C382" s="1" t="s">
        <v>418</v>
      </c>
      <c r="D382" s="1" t="s">
        <v>418</v>
      </c>
    </row>
    <row r="383" spans="1:21" x14ac:dyDescent="0.25">
      <c r="A383" s="1">
        <v>363</v>
      </c>
      <c r="B383" s="1" t="str">
        <f>IF(C383="Name:","B"&amp;ROW(A383)&amp;":D"&amp;MATCH("Name:",$C384:$C$1999,0)+ROW(A383)-1,B382)</f>
        <v>B383:D389</v>
      </c>
      <c r="C383" s="1" t="s">
        <v>233</v>
      </c>
      <c r="D383" s="1" t="s">
        <v>96</v>
      </c>
      <c r="E383" s="1" t="str">
        <f ca="1">LEFT(INDEX(INDIRECT($B383),MATCH(E$2,INDIRECT(SUBSTITUTE(SUBSTITUTE($B383,"D","B"),"B","c")),0),3),SEARCH("(",INDEX(INDIRECT($B383),MATCH(E$2,INDIRECT(SUBSTITUTE(SUBSTITUTE($B383,"D","B"),"B","c")),0),3))-2)</f>
        <v>ITT</v>
      </c>
      <c r="F383" s="1" t="str">
        <f ca="1">TRIM(SUBSTITUTE(SUBSTITUTE(RIGHT(D383,LEN(D383)-LEN(E383)),")",""),"(",""))</f>
        <v>Valencia, CA</v>
      </c>
      <c r="G383" s="1" t="str">
        <f ca="1">IFERROR(INDEX(INDIRECT($B383),MATCH(G$2,INDIRECT(SUBSTITUTE(SUBSTITUTE($B383,"D","B"),"B","c")),0),3),"")</f>
        <v>28150 Industry Drive</v>
      </c>
      <c r="H383" s="1" t="str">
        <f t="shared" ref="H383:O383" ca="1" si="296">IFERROR(INDEX(INDIRECT($B383),MATCH(H$2,INDIRECT(SUBSTITUTE(SUBSTITUTE($B383,"D","B"),"B","c")),0),3),"")</f>
        <v/>
      </c>
      <c r="I383" s="1" t="str">
        <f t="shared" ca="1" si="296"/>
        <v/>
      </c>
      <c r="J383" s="1" t="str">
        <f t="shared" ca="1" si="296"/>
        <v>Valencia, CA 91355</v>
      </c>
      <c r="K383" s="1" t="str">
        <f t="shared" ca="1" si="296"/>
        <v/>
      </c>
      <c r="L383" s="1" t="str">
        <f t="shared" ca="1" si="296"/>
        <v/>
      </c>
      <c r="M383" s="1" t="str">
        <f t="shared" ca="1" si="296"/>
        <v>(661)295-4200</v>
      </c>
      <c r="N383" s="1" t="str">
        <f t="shared" ca="1" si="296"/>
        <v/>
      </c>
      <c r="O383" s="1" t="str">
        <f t="shared" ca="1" si="296"/>
        <v>chris,doel@itt.com</v>
      </c>
      <c r="P383" s="1" t="b">
        <f>IF(LEN(P384)&lt;&gt;0,P384,FALSE)</f>
        <v>0</v>
      </c>
      <c r="Q383" s="1" t="b">
        <f t="shared" ref="Q383" si="297">IF(LEN(Q384)&lt;&gt;0,Q384,FALSE)</f>
        <v>1</v>
      </c>
      <c r="R383" s="1" t="b">
        <f t="shared" ref="R383" si="298">IF(LEN(R384)&lt;&gt;0,R384,FALSE)</f>
        <v>0</v>
      </c>
      <c r="S383" s="1" t="b">
        <f t="shared" ref="S383" si="299">IF(LEN(S384)&lt;&gt;0,S384,FALSE)</f>
        <v>0</v>
      </c>
      <c r="T383" s="1" t="b">
        <f t="shared" ref="T383" si="300">IF(LEN(T384)&lt;&gt;0,T384,FALSE)</f>
        <v>0</v>
      </c>
      <c r="U383" s="1" t="b">
        <f t="shared" ref="U383" si="301">IF(LEN(U384)&lt;&gt;0,U384,FALSE)</f>
        <v>0</v>
      </c>
    </row>
    <row r="384" spans="1:21" x14ac:dyDescent="0.25">
      <c r="A384" s="1">
        <v>364</v>
      </c>
      <c r="B384" s="1" t="str">
        <f>IF(C384="Name:","B"&amp;ROW(A384)&amp;":D"&amp;MATCH("Name:",$C385:$C$1999,0)+ROW(A384)-1,B383)</f>
        <v>B383:D389</v>
      </c>
      <c r="C384" s="1" t="s">
        <v>417</v>
      </c>
      <c r="D384" s="1" t="s">
        <v>228</v>
      </c>
      <c r="Q384" s="1" t="b">
        <v>1</v>
      </c>
    </row>
    <row r="385" spans="1:21" x14ac:dyDescent="0.25">
      <c r="A385" s="1">
        <v>365</v>
      </c>
      <c r="B385" s="1" t="str">
        <f>IF(C385="Name:","B"&amp;ROW(A385)&amp;":D"&amp;MATCH("Name:",$C386:$C$1999,0)+ROW(A385)-1,B384)</f>
        <v>B383:D389</v>
      </c>
      <c r="C385" s="1" t="s">
        <v>240</v>
      </c>
      <c r="D385" s="1" t="s">
        <v>200</v>
      </c>
    </row>
    <row r="386" spans="1:21" x14ac:dyDescent="0.25">
      <c r="A386" s="1">
        <v>366</v>
      </c>
      <c r="B386" s="1" t="str">
        <f>IF(C386="Name:","B"&amp;ROW(A386)&amp;":D"&amp;MATCH("Name:",$C387:$C$1999,0)+ROW(A386)-1,B385)</f>
        <v>B383:D389</v>
      </c>
      <c r="C386" s="1" t="s">
        <v>235</v>
      </c>
      <c r="D386" s="1" t="s">
        <v>94</v>
      </c>
    </row>
    <row r="387" spans="1:21" x14ac:dyDescent="0.25">
      <c r="A387" s="1">
        <v>367</v>
      </c>
      <c r="B387" s="1" t="str">
        <f>IF(C387="Name:","B"&amp;ROW(A387)&amp;":D"&amp;MATCH("Name:",$C388:$C$1999,0)+ROW(A387)-1,B386)</f>
        <v>B383:D389</v>
      </c>
      <c r="C387" s="1" t="s">
        <v>234</v>
      </c>
      <c r="D387" s="1" t="s">
        <v>491</v>
      </c>
    </row>
    <row r="388" spans="1:21" x14ac:dyDescent="0.25">
      <c r="A388" s="1">
        <v>368</v>
      </c>
      <c r="B388" s="1" t="str">
        <f>IF(C388="Name:","B"&amp;ROW(A388)&amp;":D"&amp;MATCH("Name:",$C389:$C$1999,0)+ROW(A388)-1,B387)</f>
        <v>B383:D389</v>
      </c>
      <c r="C388" s="1" t="s">
        <v>338</v>
      </c>
      <c r="D388" s="1" t="s">
        <v>379</v>
      </c>
    </row>
    <row r="389" spans="1:21" x14ac:dyDescent="0.25">
      <c r="A389" s="1">
        <v>369</v>
      </c>
      <c r="B389" s="1" t="str">
        <f>IF(C389="Name:","B"&amp;ROW(A389)&amp;":D"&amp;MATCH("Name:",$C390:$C$1999,0)+ROW(A389)-1,B388)</f>
        <v>B383:D389</v>
      </c>
      <c r="C389" s="1" t="s">
        <v>418</v>
      </c>
      <c r="D389" s="1" t="s">
        <v>418</v>
      </c>
    </row>
    <row r="390" spans="1:21" x14ac:dyDescent="0.25">
      <c r="A390" s="1">
        <v>370</v>
      </c>
      <c r="B390" s="1" t="str">
        <f>IF(C390="Name:","B"&amp;ROW(A390)&amp;":D"&amp;MATCH("Name:",$C391:$C$1999,0)+ROW(A390)-1,B389)</f>
        <v>B390:D396</v>
      </c>
      <c r="C390" s="1" t="s">
        <v>233</v>
      </c>
      <c r="D390" s="1" t="s">
        <v>98</v>
      </c>
      <c r="E390" s="1" t="str">
        <f ca="1">LEFT(INDEX(INDIRECT($B390),MATCH(E$2,INDIRECT(SUBSTITUTE(SUBSTITUTE($B390,"D","B"),"B","c")),0),3),SEARCH("(",INDEX(INDIRECT($B390),MATCH(E$2,INDIRECT(SUBSTITUTE(SUBSTITUTE($B390,"D","B"),"B","c")),0),3))-2)</f>
        <v>Meggitt</v>
      </c>
      <c r="F390" s="1" t="str">
        <f ca="1">TRIM(SUBSTITUTE(SUBSTITUTE(RIGHT(D390,LEN(D390)-LEN(E390)),")",""),"(",""))</f>
        <v>Simi Valley, CA</v>
      </c>
      <c r="G390" s="1" t="str">
        <f ca="1">IFERROR(INDEX(INDIRECT($B390),MATCH(G$2,INDIRECT(SUBSTITUTE(SUBSTITUTE($B390,"D","B"),"B","c")),0),3),"")</f>
        <v>1785 Voyager Avenue</v>
      </c>
      <c r="H390" s="1" t="str">
        <f t="shared" ref="H390:O390" ca="1" si="302">IFERROR(INDEX(INDIRECT($B390),MATCH(H$2,INDIRECT(SUBSTITUTE(SUBSTITUTE($B390,"D","B"),"B","c")),0),3),"")</f>
        <v/>
      </c>
      <c r="I390" s="1" t="str">
        <f t="shared" ca="1" si="302"/>
        <v/>
      </c>
      <c r="J390" s="1" t="str">
        <f t="shared" ca="1" si="302"/>
        <v>Simi Valley, CA 93063</v>
      </c>
      <c r="K390" s="1" t="str">
        <f t="shared" ca="1" si="302"/>
        <v/>
      </c>
      <c r="L390" s="1" t="str">
        <f t="shared" ca="1" si="302"/>
        <v/>
      </c>
      <c r="M390" s="1" t="str">
        <f t="shared" ca="1" si="302"/>
        <v>(805)584-4100</v>
      </c>
      <c r="N390" s="1" t="str">
        <f t="shared" ca="1" si="302"/>
        <v/>
      </c>
      <c r="O390" s="1" t="str">
        <f t="shared" ca="1" si="302"/>
        <v>martin.hill@meggitt.com</v>
      </c>
      <c r="P390" s="1" t="b">
        <f>IF(LEN(P391)&lt;&gt;0,P391,FALSE)</f>
        <v>0</v>
      </c>
      <c r="Q390" s="1" t="b">
        <f t="shared" ref="Q390" si="303">IF(LEN(Q391)&lt;&gt;0,Q391,FALSE)</f>
        <v>1</v>
      </c>
      <c r="R390" s="1" t="b">
        <f t="shared" ref="R390" si="304">IF(LEN(R391)&lt;&gt;0,R391,FALSE)</f>
        <v>0</v>
      </c>
      <c r="S390" s="1" t="b">
        <f t="shared" ref="S390" si="305">IF(LEN(S391)&lt;&gt;0,S391,FALSE)</f>
        <v>0</v>
      </c>
      <c r="T390" s="1" t="b">
        <f t="shared" ref="T390" si="306">IF(LEN(T391)&lt;&gt;0,T391,FALSE)</f>
        <v>1</v>
      </c>
      <c r="U390" s="1" t="b">
        <f t="shared" ref="U390" si="307">IF(LEN(U391)&lt;&gt;0,U391,FALSE)</f>
        <v>0</v>
      </c>
    </row>
    <row r="391" spans="1:21" x14ac:dyDescent="0.25">
      <c r="A391" s="1">
        <v>371</v>
      </c>
      <c r="B391" s="1" t="str">
        <f>IF(C391="Name:","B"&amp;ROW(A391)&amp;":D"&amp;MATCH("Name:",$C392:$C$1999,0)+ROW(A391)-1,B390)</f>
        <v>B390:D396</v>
      </c>
      <c r="C391" s="1" t="s">
        <v>417</v>
      </c>
      <c r="D391" s="1" t="s">
        <v>481</v>
      </c>
      <c r="Q391" s="1" t="b">
        <v>1</v>
      </c>
      <c r="T391" s="1" t="b">
        <v>1</v>
      </c>
    </row>
    <row r="392" spans="1:21" x14ac:dyDescent="0.25">
      <c r="A392" s="1">
        <v>372</v>
      </c>
      <c r="B392" s="1" t="str">
        <f>IF(C392="Name:","B"&amp;ROW(A392)&amp;":D"&amp;MATCH("Name:",$C393:$C$1999,0)+ROW(A392)-1,B391)</f>
        <v>B390:D396</v>
      </c>
      <c r="C392" s="1" t="s">
        <v>240</v>
      </c>
      <c r="D392" s="1" t="s">
        <v>201</v>
      </c>
    </row>
    <row r="393" spans="1:21" x14ac:dyDescent="0.25">
      <c r="A393" s="1">
        <v>373</v>
      </c>
      <c r="B393" s="1" t="str">
        <f>IF(C393="Name:","B"&amp;ROW(A393)&amp;":D"&amp;MATCH("Name:",$C394:$C$1999,0)+ROW(A393)-1,B392)</f>
        <v>B390:D396</v>
      </c>
      <c r="C393" s="1" t="s">
        <v>235</v>
      </c>
      <c r="D393" s="1" t="s">
        <v>202</v>
      </c>
    </row>
    <row r="394" spans="1:21" x14ac:dyDescent="0.25">
      <c r="A394" s="1">
        <v>374</v>
      </c>
      <c r="B394" s="1" t="str">
        <f>IF(C394="Name:","B"&amp;ROW(A394)&amp;":D"&amp;MATCH("Name:",$C395:$C$1999,0)+ROW(A394)-1,B393)</f>
        <v>B390:D396</v>
      </c>
      <c r="C394" s="1" t="s">
        <v>234</v>
      </c>
      <c r="D394" s="1" t="s">
        <v>492</v>
      </c>
    </row>
    <row r="395" spans="1:21" x14ac:dyDescent="0.25">
      <c r="A395" s="1">
        <v>375</v>
      </c>
      <c r="B395" s="1" t="str">
        <f>IF(C395="Name:","B"&amp;ROW(A395)&amp;":D"&amp;MATCH("Name:",$C396:$C$1999,0)+ROW(A395)-1,B394)</f>
        <v>B390:D396</v>
      </c>
      <c r="C395" s="1" t="s">
        <v>338</v>
      </c>
      <c r="D395" s="1" t="s">
        <v>380</v>
      </c>
    </row>
    <row r="396" spans="1:21" x14ac:dyDescent="0.25">
      <c r="A396" s="1">
        <v>376</v>
      </c>
      <c r="B396" s="1" t="str">
        <f>IF(C396="Name:","B"&amp;ROW(A396)&amp;":D"&amp;MATCH("Name:",$C397:$C$1999,0)+ROW(A396)-1,B395)</f>
        <v>B390:D396</v>
      </c>
      <c r="C396" s="1" t="s">
        <v>418</v>
      </c>
      <c r="D396" s="1" t="s">
        <v>418</v>
      </c>
    </row>
    <row r="397" spans="1:21" x14ac:dyDescent="0.25">
      <c r="A397" s="1">
        <v>377</v>
      </c>
      <c r="B397" s="1" t="str">
        <f>IF(C397="Name:","B"&amp;ROW(A397)&amp;":D"&amp;MATCH("Name:",$C398:$C$1999,0)+ROW(A397)-1,B396)</f>
        <v>B397:D404</v>
      </c>
      <c r="C397" s="1" t="s">
        <v>233</v>
      </c>
      <c r="D397" s="1" t="s">
        <v>67</v>
      </c>
      <c r="E397" s="1" t="str">
        <f ca="1">LEFT(INDEX(INDIRECT($B397),MATCH(E$2,INDIRECT(SUBSTITUTE(SUBSTITUTE($B397,"D","B"),"B","c")),0),3),SEARCH("(",INDEX(INDIRECT($B397),MATCH(E$2,INDIRECT(SUBSTITUTE(SUBSTITUTE($B397,"D","B"),"B","c")),0),3))-2)</f>
        <v>Ontic</v>
      </c>
      <c r="F397" s="1" t="str">
        <f ca="1">TRIM(SUBSTITUTE(SUBSTITUTE(RIGHT(D397,LEN(D397)-LEN(E397)),")",""),"(",""))</f>
        <v>Chatsworth, CA</v>
      </c>
      <c r="G397" s="1" t="str">
        <f ca="1">IFERROR(INDEX(INDIRECT($B397),MATCH(G$2,INDIRECT(SUBSTITUTE(SUBSTITUTE($B397,"D","B"),"B","c")),0),3),"")</f>
        <v>20400 Plummer Street</v>
      </c>
      <c r="H397" s="1" t="str">
        <f t="shared" ref="H397:O397" ca="1" si="308">IFERROR(INDEX(INDIRECT($B397),MATCH(H$2,INDIRECT(SUBSTITUTE(SUBSTITUTE($B397,"D","B"),"B","c")),0),3),"")</f>
        <v/>
      </c>
      <c r="I397" s="1" t="str">
        <f t="shared" ca="1" si="308"/>
        <v/>
      </c>
      <c r="J397" s="1" t="str">
        <f t="shared" ca="1" si="308"/>
        <v>Chatsworth, CA 91311</v>
      </c>
      <c r="K397" s="1" t="str">
        <f t="shared" ca="1" si="308"/>
        <v/>
      </c>
      <c r="L397" s="1" t="str">
        <f t="shared" ca="1" si="308"/>
        <v/>
      </c>
      <c r="M397" s="1" t="str">
        <f t="shared" ca="1" si="308"/>
        <v>(818)725-2128</v>
      </c>
      <c r="N397" s="1" t="str">
        <f t="shared" ca="1" si="308"/>
        <v>(818)764-1358</v>
      </c>
      <c r="O397" s="1" t="str">
        <f t="shared" ca="1" si="308"/>
        <v>dalayna.franco@ontic.com</v>
      </c>
      <c r="P397" s="1" t="b">
        <f>IF(LEN(P398)&lt;&gt;0,P398,FALSE)</f>
        <v>0</v>
      </c>
      <c r="Q397" s="1" t="b">
        <f t="shared" ref="Q397" si="309">IF(LEN(Q398)&lt;&gt;0,Q398,FALSE)</f>
        <v>1</v>
      </c>
      <c r="R397" s="1" t="b">
        <f t="shared" ref="R397" si="310">IF(LEN(R398)&lt;&gt;0,R398,FALSE)</f>
        <v>0</v>
      </c>
      <c r="S397" s="1" t="b">
        <f t="shared" ref="S397" si="311">IF(LEN(S398)&lt;&gt;0,S398,FALSE)</f>
        <v>0</v>
      </c>
      <c r="T397" s="1" t="b">
        <f t="shared" ref="T397" si="312">IF(LEN(T398)&lt;&gt;0,T398,FALSE)</f>
        <v>1</v>
      </c>
      <c r="U397" s="1" t="b">
        <f t="shared" ref="U397" si="313">IF(LEN(U398)&lt;&gt;0,U398,FALSE)</f>
        <v>0</v>
      </c>
    </row>
    <row r="398" spans="1:21" x14ac:dyDescent="0.25">
      <c r="A398" s="1">
        <v>378</v>
      </c>
      <c r="B398" s="1" t="str">
        <f>IF(C398="Name:","B"&amp;ROW(A398)&amp;":D"&amp;MATCH("Name:",$C399:$C$1999,0)+ROW(A398)-1,B397)</f>
        <v>B397:D404</v>
      </c>
      <c r="C398" s="1" t="s">
        <v>417</v>
      </c>
      <c r="D398" s="1" t="s">
        <v>481</v>
      </c>
      <c r="Q398" s="1" t="b">
        <v>1</v>
      </c>
      <c r="T398" s="1" t="b">
        <v>1</v>
      </c>
    </row>
    <row r="399" spans="1:21" x14ac:dyDescent="0.25">
      <c r="A399" s="1">
        <v>379</v>
      </c>
      <c r="B399" s="1" t="str">
        <f>IF(C399="Name:","B"&amp;ROW(A399)&amp;":D"&amp;MATCH("Name:",$C400:$C$1999,0)+ROW(A399)-1,B398)</f>
        <v>B397:D404</v>
      </c>
      <c r="C399" s="1" t="s">
        <v>240</v>
      </c>
      <c r="D399" s="1" t="s">
        <v>69</v>
      </c>
    </row>
    <row r="400" spans="1:21" x14ac:dyDescent="0.25">
      <c r="A400" s="1">
        <v>380</v>
      </c>
      <c r="B400" s="1" t="str">
        <f>IF(C400="Name:","B"&amp;ROW(A400)&amp;":D"&amp;MATCH("Name:",$C401:$C$1999,0)+ROW(A400)-1,B399)</f>
        <v>B397:D404</v>
      </c>
      <c r="C400" s="1" t="s">
        <v>235</v>
      </c>
      <c r="D400" s="1" t="s">
        <v>71</v>
      </c>
    </row>
    <row r="401" spans="1:21" x14ac:dyDescent="0.25">
      <c r="A401" s="1">
        <v>381</v>
      </c>
      <c r="B401" s="1" t="str">
        <f>IF(C401="Name:","B"&amp;ROW(A401)&amp;":D"&amp;MATCH("Name:",$C402:$C$1999,0)+ROW(A401)-1,B400)</f>
        <v>B397:D404</v>
      </c>
      <c r="C401" s="1" t="s">
        <v>234</v>
      </c>
      <c r="D401" s="1" t="s">
        <v>493</v>
      </c>
    </row>
    <row r="402" spans="1:21" x14ac:dyDescent="0.25">
      <c r="A402" s="1">
        <v>382</v>
      </c>
      <c r="B402" s="1" t="str">
        <f>IF(C402="Name:","B"&amp;ROW(A402)&amp;":D"&amp;MATCH("Name:",$C403:$C$1999,0)+ROW(A402)-1,B401)</f>
        <v>B397:D404</v>
      </c>
      <c r="C402" s="1" t="s">
        <v>339</v>
      </c>
      <c r="D402" s="1" t="s">
        <v>494</v>
      </c>
    </row>
    <row r="403" spans="1:21" x14ac:dyDescent="0.25">
      <c r="A403" s="1">
        <v>383</v>
      </c>
      <c r="B403" s="1" t="str">
        <f>IF(C403="Name:","B"&amp;ROW(A403)&amp;":D"&amp;MATCH("Name:",$C404:$C$1999,0)+ROW(A403)-1,B402)</f>
        <v>B397:D404</v>
      </c>
      <c r="C403" s="1" t="s">
        <v>338</v>
      </c>
      <c r="D403" s="1" t="s">
        <v>381</v>
      </c>
    </row>
    <row r="404" spans="1:21" x14ac:dyDescent="0.25">
      <c r="A404" s="1">
        <v>384</v>
      </c>
      <c r="B404" s="1" t="str">
        <f>IF(C404="Name:","B"&amp;ROW(A404)&amp;":D"&amp;MATCH("Name:",$C405:$C$1999,0)+ROW(A404)-1,B403)</f>
        <v>B397:D404</v>
      </c>
      <c r="C404" s="1" t="s">
        <v>418</v>
      </c>
      <c r="D404" s="1" t="s">
        <v>418</v>
      </c>
    </row>
    <row r="405" spans="1:21" x14ac:dyDescent="0.25">
      <c r="A405" s="1">
        <v>385</v>
      </c>
      <c r="B405" s="1" t="str">
        <f>IF(C405="Name:","B"&amp;ROW(A405)&amp;":D"&amp;MATCH("Name:",$C406:$C$1999,0)+ROW(A405)-1,B404)</f>
        <v>B405:D411</v>
      </c>
      <c r="C405" s="1" t="s">
        <v>233</v>
      </c>
      <c r="D405" s="1" t="s">
        <v>73</v>
      </c>
      <c r="E405" s="1" t="str">
        <f ca="1">LEFT(INDEX(INDIRECT($B405),MATCH(E$2,INDIRECT(SUBSTITUTE(SUBSTITUTE($B405,"D","B"),"B","c")),0),3),SEARCH("(",INDEX(INDIRECT($B405),MATCH(E$2,INDIRECT(SUBSTITUTE(SUBSTITUTE($B405,"D","B"),"B","c")),0),3))-2)</f>
        <v>Parker Hannifin</v>
      </c>
      <c r="F405" s="1" t="str">
        <f ca="1">TRIM(SUBSTITUTE(SUBSTITUTE(RIGHT(D405,LEN(D405)-LEN(E405)),")",""),"(",""))</f>
        <v>Irvine, CA</v>
      </c>
      <c r="G405" s="1" t="str">
        <f ca="1">IFERROR(INDEX(INDIRECT($B405),MATCH(G$2,INDIRECT(SUBSTITUTE(SUBSTITUTE($B405,"D","B"),"B","c")),0),3),"")</f>
        <v>14300 Alton Parkway</v>
      </c>
      <c r="H405" s="1" t="str">
        <f t="shared" ref="H405:O405" ca="1" si="314">IFERROR(INDEX(INDIRECT($B405),MATCH(H$2,INDIRECT(SUBSTITUTE(SUBSTITUTE($B405,"D","B"),"B","c")),0),3),"")</f>
        <v/>
      </c>
      <c r="I405" s="1" t="str">
        <f t="shared" ca="1" si="314"/>
        <v/>
      </c>
      <c r="J405" s="1" t="str">
        <f t="shared" ca="1" si="314"/>
        <v>Irvine, CA 92618</v>
      </c>
      <c r="K405" s="1" t="str">
        <f t="shared" ca="1" si="314"/>
        <v/>
      </c>
      <c r="L405" s="1" t="str">
        <f t="shared" ca="1" si="314"/>
        <v/>
      </c>
      <c r="M405" s="1" t="str">
        <f t="shared" ca="1" si="314"/>
        <v>(949)809-8241</v>
      </c>
      <c r="N405" s="1" t="str">
        <f t="shared" ca="1" si="314"/>
        <v/>
      </c>
      <c r="O405" s="1" t="str">
        <f t="shared" ca="1" si="314"/>
        <v>jerry.king@parker.com</v>
      </c>
      <c r="P405" s="1" t="b">
        <f>IF(LEN(P406)&lt;&gt;0,P406,FALSE)</f>
        <v>0</v>
      </c>
      <c r="Q405" s="1" t="b">
        <f t="shared" ref="Q405" si="315">IF(LEN(Q406)&lt;&gt;0,Q406,FALSE)</f>
        <v>1</v>
      </c>
      <c r="R405" s="1" t="b">
        <f t="shared" ref="R405" si="316">IF(LEN(R406)&lt;&gt;0,R406,FALSE)</f>
        <v>0</v>
      </c>
      <c r="S405" s="1" t="b">
        <f t="shared" ref="S405" si="317">IF(LEN(S406)&lt;&gt;0,S406,FALSE)</f>
        <v>0</v>
      </c>
      <c r="T405" s="1" t="b">
        <f t="shared" ref="T405" si="318">IF(LEN(T406)&lt;&gt;0,T406,FALSE)</f>
        <v>0</v>
      </c>
      <c r="U405" s="1" t="b">
        <f t="shared" ref="U405" si="319">IF(LEN(U406)&lt;&gt;0,U406,FALSE)</f>
        <v>0</v>
      </c>
    </row>
    <row r="406" spans="1:21" x14ac:dyDescent="0.25">
      <c r="A406" s="1">
        <v>386</v>
      </c>
      <c r="B406" s="1" t="str">
        <f>IF(C406="Name:","B"&amp;ROW(A406)&amp;":D"&amp;MATCH("Name:",$C407:$C$1999,0)+ROW(A406)-1,B405)</f>
        <v>B405:D411</v>
      </c>
      <c r="C406" s="1" t="s">
        <v>417</v>
      </c>
      <c r="D406" s="1" t="s">
        <v>228</v>
      </c>
      <c r="Q406" s="1" t="b">
        <v>1</v>
      </c>
    </row>
    <row r="407" spans="1:21" x14ac:dyDescent="0.25">
      <c r="A407" s="1">
        <v>387</v>
      </c>
      <c r="B407" s="1" t="str">
        <f>IF(C407="Name:","B"&amp;ROW(A407)&amp;":D"&amp;MATCH("Name:",$C408:$C$1999,0)+ROW(A407)-1,B406)</f>
        <v>B405:D411</v>
      </c>
      <c r="C407" s="1" t="s">
        <v>240</v>
      </c>
      <c r="D407" s="1" t="s">
        <v>75</v>
      </c>
    </row>
    <row r="408" spans="1:21" x14ac:dyDescent="0.25">
      <c r="A408" s="1">
        <v>388</v>
      </c>
      <c r="B408" s="1" t="str">
        <f>IF(C408="Name:","B"&amp;ROW(A408)&amp;":D"&amp;MATCH("Name:",$C409:$C$1999,0)+ROW(A408)-1,B407)</f>
        <v>B405:D411</v>
      </c>
      <c r="C408" s="1" t="s">
        <v>235</v>
      </c>
      <c r="D408" s="1" t="s">
        <v>77</v>
      </c>
    </row>
    <row r="409" spans="1:21" x14ac:dyDescent="0.25">
      <c r="A409" s="1">
        <v>389</v>
      </c>
      <c r="B409" s="1" t="str">
        <f>IF(C409="Name:","B"&amp;ROW(A409)&amp;":D"&amp;MATCH("Name:",$C410:$C$1999,0)+ROW(A409)-1,B408)</f>
        <v>B405:D411</v>
      </c>
      <c r="C409" s="1" t="s">
        <v>234</v>
      </c>
      <c r="D409" s="1" t="s">
        <v>495</v>
      </c>
    </row>
    <row r="410" spans="1:21" x14ac:dyDescent="0.25">
      <c r="A410" s="1">
        <v>390</v>
      </c>
      <c r="B410" s="1" t="str">
        <f>IF(C410="Name:","B"&amp;ROW(A410)&amp;":D"&amp;MATCH("Name:",$C411:$C$1999,0)+ROW(A410)-1,B409)</f>
        <v>B405:D411</v>
      </c>
      <c r="C410" s="1" t="s">
        <v>338</v>
      </c>
      <c r="D410" s="1" t="s">
        <v>382</v>
      </c>
    </row>
    <row r="411" spans="1:21" x14ac:dyDescent="0.25">
      <c r="A411" s="1">
        <v>391</v>
      </c>
      <c r="B411" s="1" t="str">
        <f>IF(C411="Name:","B"&amp;ROW(A411)&amp;":D"&amp;MATCH("Name:",$C412:$C$1999,0)+ROW(A411)-1,B410)</f>
        <v>B405:D411</v>
      </c>
      <c r="C411" s="1" t="s">
        <v>418</v>
      </c>
      <c r="D411" s="1" t="s">
        <v>418</v>
      </c>
    </row>
    <row r="412" spans="1:21" x14ac:dyDescent="0.25">
      <c r="A412" s="1">
        <v>392</v>
      </c>
      <c r="B412" s="1" t="str">
        <f>IF(C412="Name:","B"&amp;ROW(A412)&amp;":D"&amp;MATCH("Name:",$C413:$C$1999,0)+ROW(A412)-1,B411)</f>
        <v>B412:D419</v>
      </c>
      <c r="C412" s="1" t="s">
        <v>233</v>
      </c>
      <c r="D412" s="1" t="s">
        <v>203</v>
      </c>
      <c r="E412" s="1" t="str">
        <f ca="1">LEFT(INDEX(INDIRECT($B412),MATCH(E$2,INDIRECT(SUBSTITUTE(SUBSTITUTE($B412,"D","B"),"B","c")),0),3),SEARCH("(",INDEX(INDIRECT($B412),MATCH(E$2,INDIRECT(SUBSTITUTE(SUBSTITUTE($B412,"D","B"),"B","c")),0),3))-2)</f>
        <v>Rockwell</v>
      </c>
      <c r="F412" s="1" t="str">
        <f ca="1">TRIM(SUBSTITUTE(SUBSTITUTE(RIGHT(D412,LEN(D412)-LEN(E412)),")",""),"(",""))</f>
        <v>Tustin, CA</v>
      </c>
      <c r="G412" s="1" t="str">
        <f ca="1">IFERROR(INDEX(INDIRECT($B412),MATCH(G$2,INDIRECT(SUBSTITUTE(SUBSTITUTE($B412,"D","B"),"B","c")),0),3),"")</f>
        <v>2642 Michelle Drive</v>
      </c>
      <c r="H412" s="1" t="str">
        <f t="shared" ref="H412:O412" ca="1" si="320">IFERROR(INDEX(INDIRECT($B412),MATCH(H$2,INDIRECT(SUBSTITUTE(SUBSTITUTE($B412,"D","B"),"B","c")),0),3),"")</f>
        <v/>
      </c>
      <c r="I412" s="1" t="str">
        <f t="shared" ca="1" si="320"/>
        <v/>
      </c>
      <c r="J412" s="1" t="str">
        <f t="shared" ca="1" si="320"/>
        <v>Tustin, CA 92780-7242</v>
      </c>
      <c r="K412" s="1" t="str">
        <f t="shared" ca="1" si="320"/>
        <v/>
      </c>
      <c r="L412" s="1" t="str">
        <f t="shared" ca="1" si="320"/>
        <v/>
      </c>
      <c r="M412" s="1" t="str">
        <f t="shared" ca="1" si="320"/>
        <v>(714)929-3232</v>
      </c>
      <c r="N412" s="1" t="str">
        <f t="shared" ca="1" si="320"/>
        <v>(714)929-4038</v>
      </c>
      <c r="O412" s="1" t="str">
        <f t="shared" ca="1" si="320"/>
        <v>rdiaz@rockwellcollins.com</v>
      </c>
      <c r="P412" s="1" t="b">
        <f>IF(LEN(P413)&lt;&gt;0,P413,FALSE)</f>
        <v>0</v>
      </c>
      <c r="Q412" s="1" t="b">
        <f t="shared" ref="Q412" si="321">IF(LEN(Q413)&lt;&gt;0,Q413,FALSE)</f>
        <v>1</v>
      </c>
      <c r="R412" s="1" t="b">
        <f t="shared" ref="R412" si="322">IF(LEN(R413)&lt;&gt;0,R413,FALSE)</f>
        <v>0</v>
      </c>
      <c r="S412" s="1" t="b">
        <f t="shared" ref="S412" si="323">IF(LEN(S413)&lt;&gt;0,S413,FALSE)</f>
        <v>0</v>
      </c>
      <c r="T412" s="1" t="b">
        <f t="shared" ref="T412" si="324">IF(LEN(T413)&lt;&gt;0,T413,FALSE)</f>
        <v>0</v>
      </c>
      <c r="U412" s="1" t="b">
        <f t="shared" ref="U412" si="325">IF(LEN(U413)&lt;&gt;0,U413,FALSE)</f>
        <v>0</v>
      </c>
    </row>
    <row r="413" spans="1:21" x14ac:dyDescent="0.25">
      <c r="A413" s="1">
        <v>393</v>
      </c>
      <c r="B413" s="1" t="str">
        <f>IF(C413="Name:","B"&amp;ROW(A413)&amp;":D"&amp;MATCH("Name:",$C414:$C$1999,0)+ROW(A413)-1,B412)</f>
        <v>B412:D419</v>
      </c>
      <c r="C413" s="1" t="s">
        <v>417</v>
      </c>
      <c r="D413" s="1" t="s">
        <v>228</v>
      </c>
      <c r="Q413" s="1" t="b">
        <v>1</v>
      </c>
    </row>
    <row r="414" spans="1:21" x14ac:dyDescent="0.25">
      <c r="A414" s="1">
        <v>394</v>
      </c>
      <c r="B414" s="1" t="str">
        <f>IF(C414="Name:","B"&amp;ROW(A414)&amp;":D"&amp;MATCH("Name:",$C415:$C$1999,0)+ROW(A414)-1,B413)</f>
        <v>B412:D419</v>
      </c>
      <c r="C414" s="1" t="s">
        <v>240</v>
      </c>
      <c r="D414" s="1" t="s">
        <v>204</v>
      </c>
    </row>
    <row r="415" spans="1:21" x14ac:dyDescent="0.25">
      <c r="A415" s="1">
        <v>395</v>
      </c>
      <c r="B415" s="1" t="str">
        <f>IF(C415="Name:","B"&amp;ROW(A415)&amp;":D"&amp;MATCH("Name:",$C416:$C$1999,0)+ROW(A415)-1,B414)</f>
        <v>B412:D419</v>
      </c>
      <c r="C415" s="1" t="s">
        <v>235</v>
      </c>
      <c r="D415" s="1" t="s">
        <v>205</v>
      </c>
    </row>
    <row r="416" spans="1:21" x14ac:dyDescent="0.25">
      <c r="A416" s="1">
        <v>396</v>
      </c>
      <c r="B416" s="1" t="str">
        <f>IF(C416="Name:","B"&amp;ROW(A416)&amp;":D"&amp;MATCH("Name:",$C417:$C$1999,0)+ROW(A416)-1,B415)</f>
        <v>B412:D419</v>
      </c>
      <c r="C416" s="1" t="s">
        <v>234</v>
      </c>
      <c r="D416" s="1" t="s">
        <v>496</v>
      </c>
    </row>
    <row r="417" spans="1:21" x14ac:dyDescent="0.25">
      <c r="A417" s="1">
        <v>397</v>
      </c>
      <c r="B417" s="1" t="str">
        <f>IF(C417="Name:","B"&amp;ROW(A417)&amp;":D"&amp;MATCH("Name:",$C418:$C$1999,0)+ROW(A417)-1,B416)</f>
        <v>B412:D419</v>
      </c>
      <c r="C417" s="1" t="s">
        <v>339</v>
      </c>
      <c r="D417" s="1" t="s">
        <v>497</v>
      </c>
    </row>
    <row r="418" spans="1:21" x14ac:dyDescent="0.25">
      <c r="A418" s="1">
        <v>398</v>
      </c>
      <c r="B418" s="1" t="str">
        <f>IF(C418="Name:","B"&amp;ROW(A418)&amp;":D"&amp;MATCH("Name:",$C419:$C$1999,0)+ROW(A418)-1,B417)</f>
        <v>B412:D419</v>
      </c>
      <c r="C418" s="1" t="s">
        <v>338</v>
      </c>
      <c r="D418" s="1" t="s">
        <v>383</v>
      </c>
    </row>
    <row r="419" spans="1:21" x14ac:dyDescent="0.25">
      <c r="A419" s="1">
        <v>399</v>
      </c>
      <c r="B419" s="1" t="str">
        <f>IF(C419="Name:","B"&amp;ROW(A419)&amp;":D"&amp;MATCH("Name:",$C420:$C$1999,0)+ROW(A419)-1,B418)</f>
        <v>B412:D419</v>
      </c>
      <c r="C419" s="1" t="s">
        <v>418</v>
      </c>
      <c r="D419" s="1" t="s">
        <v>418</v>
      </c>
    </row>
    <row r="420" spans="1:21" x14ac:dyDescent="0.25">
      <c r="A420" s="1">
        <v>400</v>
      </c>
      <c r="B420" s="1" t="str">
        <f>IF(C420="Name:","B"&amp;ROW(A420)&amp;":D"&amp;MATCH("Name:",$C421:$C$1999,0)+ROW(A420)-1,B419)</f>
        <v>B420:D427</v>
      </c>
      <c r="C420" s="1" t="s">
        <v>233</v>
      </c>
      <c r="D420" s="1" t="s">
        <v>206</v>
      </c>
      <c r="E420" s="1" t="str">
        <f ca="1">LEFT(INDEX(INDIRECT($B420),MATCH(E$2,INDIRECT(SUBSTITUTE(SUBSTITUTE($B420,"D","B"),"B","c")),0),3),SEARCH("(",INDEX(INDIRECT($B420),MATCH(E$2,INDIRECT(SUBSTITUTE(SUBSTITUTE($B420,"D","B"),"B","c")),0),3))-2)</f>
        <v>Rohr Inc.</v>
      </c>
      <c r="F420" s="1" t="str">
        <f ca="1">TRIM(SUBSTITUTE(SUBSTITUTE(RIGHT(D420,LEN(D420)-LEN(E420)),")",""),"(",""))</f>
        <v>Chula Vista, CA</v>
      </c>
      <c r="G420" s="1" t="str">
        <f ca="1">IFERROR(INDEX(INDIRECT($B420),MATCH(G$2,INDIRECT(SUBSTITUTE(SUBSTITUTE($B420,"D","B"),"B","c")),0),3),"")</f>
        <v>850 Lagoon Drive</v>
      </c>
      <c r="H420" s="1" t="str">
        <f t="shared" ref="H420:O420" ca="1" si="326">IFERROR(INDEX(INDIRECT($B420),MATCH(H$2,INDIRECT(SUBSTITUTE(SUBSTITUTE($B420,"D","B"),"B","c")),0),3),"")</f>
        <v/>
      </c>
      <c r="I420" s="1" t="str">
        <f t="shared" ca="1" si="326"/>
        <v/>
      </c>
      <c r="J420" s="1" t="str">
        <f t="shared" ca="1" si="326"/>
        <v>Chula Vista, CA 91910-2098</v>
      </c>
      <c r="K420" s="1" t="str">
        <f t="shared" ca="1" si="326"/>
        <v/>
      </c>
      <c r="L420" s="1" t="str">
        <f t="shared" ca="1" si="326"/>
        <v/>
      </c>
      <c r="M420" s="1" t="str">
        <f t="shared" ca="1" si="326"/>
        <v>(619)691-4362</v>
      </c>
      <c r="N420" s="1" t="str">
        <f t="shared" ca="1" si="326"/>
        <v>(619)498-7301</v>
      </c>
      <c r="O420" s="1" t="str">
        <f t="shared" ca="1" si="326"/>
        <v>jennifer.bianchi@collins.com</v>
      </c>
      <c r="P420" s="1" t="b">
        <f>IF(LEN(P421)&lt;&gt;0,P421,FALSE)</f>
        <v>0</v>
      </c>
      <c r="Q420" s="1" t="b">
        <f t="shared" ref="Q420" si="327">IF(LEN(Q421)&lt;&gt;0,Q421,FALSE)</f>
        <v>1</v>
      </c>
      <c r="R420" s="1" t="b">
        <f t="shared" ref="R420" si="328">IF(LEN(R421)&lt;&gt;0,R421,FALSE)</f>
        <v>0</v>
      </c>
      <c r="S420" s="1" t="b">
        <f t="shared" ref="S420" si="329">IF(LEN(S421)&lt;&gt;0,S421,FALSE)</f>
        <v>0</v>
      </c>
      <c r="T420" s="1" t="b">
        <f t="shared" ref="T420" si="330">IF(LEN(T421)&lt;&gt;0,T421,FALSE)</f>
        <v>0</v>
      </c>
      <c r="U420" s="1" t="b">
        <f t="shared" ref="U420" si="331">IF(LEN(U421)&lt;&gt;0,U421,FALSE)</f>
        <v>0</v>
      </c>
    </row>
    <row r="421" spans="1:21" x14ac:dyDescent="0.25">
      <c r="A421" s="1">
        <v>401</v>
      </c>
      <c r="B421" s="1" t="str">
        <f>IF(C421="Name:","B"&amp;ROW(A421)&amp;":D"&amp;MATCH("Name:",$C422:$C$1999,0)+ROW(A421)-1,B420)</f>
        <v>B420:D427</v>
      </c>
      <c r="C421" s="1" t="s">
        <v>417</v>
      </c>
      <c r="D421" s="1" t="s">
        <v>228</v>
      </c>
      <c r="Q421" s="1" t="b">
        <v>1</v>
      </c>
    </row>
    <row r="422" spans="1:21" x14ac:dyDescent="0.25">
      <c r="A422" s="1">
        <v>402</v>
      </c>
      <c r="B422" s="1" t="str">
        <f>IF(C422="Name:","B"&amp;ROW(A422)&amp;":D"&amp;MATCH("Name:",$C423:$C$1999,0)+ROW(A422)-1,B421)</f>
        <v>B420:D427</v>
      </c>
      <c r="C422" s="1" t="s">
        <v>240</v>
      </c>
      <c r="D422" s="1" t="s">
        <v>207</v>
      </c>
    </row>
    <row r="423" spans="1:21" x14ac:dyDescent="0.25">
      <c r="A423" s="1">
        <v>403</v>
      </c>
      <c r="B423" s="1" t="str">
        <f>IF(C423="Name:","B"&amp;ROW(A423)&amp;":D"&amp;MATCH("Name:",$C424:$C$1999,0)+ROW(A423)-1,B422)</f>
        <v>B420:D427</v>
      </c>
      <c r="C423" s="1" t="s">
        <v>235</v>
      </c>
      <c r="D423" s="1" t="s">
        <v>208</v>
      </c>
    </row>
    <row r="424" spans="1:21" x14ac:dyDescent="0.25">
      <c r="A424" s="1">
        <v>404</v>
      </c>
      <c r="B424" s="1" t="str">
        <f>IF(C424="Name:","B"&amp;ROW(A424)&amp;":D"&amp;MATCH("Name:",$C425:$C$1999,0)+ROW(A424)-1,B423)</f>
        <v>B420:D427</v>
      </c>
      <c r="C424" s="1" t="s">
        <v>234</v>
      </c>
      <c r="D424" s="1" t="s">
        <v>498</v>
      </c>
    </row>
    <row r="425" spans="1:21" x14ac:dyDescent="0.25">
      <c r="A425" s="1">
        <v>405</v>
      </c>
      <c r="B425" s="1" t="str">
        <f>IF(C425="Name:","B"&amp;ROW(A425)&amp;":D"&amp;MATCH("Name:",$C426:$C$1999,0)+ROW(A425)-1,B424)</f>
        <v>B420:D427</v>
      </c>
      <c r="C425" s="1" t="s">
        <v>339</v>
      </c>
      <c r="D425" s="1" t="s">
        <v>499</v>
      </c>
    </row>
    <row r="426" spans="1:21" x14ac:dyDescent="0.25">
      <c r="A426" s="1">
        <v>406</v>
      </c>
      <c r="B426" s="1" t="str">
        <f>IF(C426="Name:","B"&amp;ROW(A426)&amp;":D"&amp;MATCH("Name:",$C427:$C$1999,0)+ROW(A426)-1,B425)</f>
        <v>B420:D427</v>
      </c>
      <c r="C426" s="1" t="s">
        <v>338</v>
      </c>
      <c r="D426" s="1" t="s">
        <v>384</v>
      </c>
    </row>
    <row r="427" spans="1:21" x14ac:dyDescent="0.25">
      <c r="A427" s="1">
        <v>407</v>
      </c>
      <c r="B427" s="1" t="str">
        <f>IF(C427="Name:","B"&amp;ROW(A427)&amp;":D"&amp;MATCH("Name:",$C428:$C$1999,0)+ROW(A427)-1,B426)</f>
        <v>B420:D427</v>
      </c>
      <c r="C427" s="1" t="s">
        <v>418</v>
      </c>
      <c r="D427" s="1" t="s">
        <v>418</v>
      </c>
    </row>
    <row r="428" spans="1:21" x14ac:dyDescent="0.25">
      <c r="A428" s="1">
        <v>408</v>
      </c>
      <c r="B428" s="1" t="str">
        <f>IF(C428="Name:","B"&amp;ROW(A428)&amp;":D"&amp;MATCH("Name:",$C429:$C$1999,0)+ROW(A428)-1,B427)</f>
        <v>B428:D435</v>
      </c>
      <c r="C428" s="1" t="s">
        <v>233</v>
      </c>
      <c r="D428" s="1" t="s">
        <v>544</v>
      </c>
      <c r="E428" s="1" t="str">
        <f ca="1">LEFT(INDEX(INDIRECT($B428),MATCH(E$2,INDIRECT(SUBSTITUTE(SUBSTITUTE($B428,"D","B"),"B","c")),0),3),SEARCH("(",INDEX(INDIRECT($B428),MATCH(E$2,INDIRECT(SUBSTITUTE(SUBSTITUTE($B428,"D","B"),"B","c")),0),3))-2)</f>
        <v>Safran Cabin</v>
      </c>
      <c r="F428" s="1" t="str">
        <f ca="1">TRIM(SUBSTITUTE(SUBSTITUTE(RIGHT(D428,LEN(D428)-LEN(E428)),")",""),"(",""))</f>
        <v>Huntington Beach, CA</v>
      </c>
      <c r="G428" s="1" t="str">
        <f ca="1">IFERROR(INDEX(INDIRECT($B428),MATCH(G$2,INDIRECT(SUBSTITUTE(SUBSTITUTE($B428,"D","B"),"B","c")),0),3),"")</f>
        <v>5701 Bolsa Avenue</v>
      </c>
      <c r="H428" s="1" t="str">
        <f t="shared" ref="H428:O428" ca="1" si="332">IFERROR(INDEX(INDIRECT($B428),MATCH(H$2,INDIRECT(SUBSTITUTE(SUBSTITUTE($B428,"D","B"),"B","c")),0),3),"")</f>
        <v/>
      </c>
      <c r="I428" s="1" t="str">
        <f t="shared" ca="1" si="332"/>
        <v/>
      </c>
      <c r="J428" s="1" t="str">
        <f t="shared" ca="1" si="332"/>
        <v>Huntington Beach, CA 92647</v>
      </c>
      <c r="K428" s="1" t="str">
        <f t="shared" ca="1" si="332"/>
        <v/>
      </c>
      <c r="L428" s="1" t="str">
        <f t="shared" ca="1" si="332"/>
        <v/>
      </c>
      <c r="M428" s="1" t="str">
        <f t="shared" ca="1" si="332"/>
        <v>(714)934-0015</v>
      </c>
      <c r="N428" s="1" t="str">
        <f t="shared" ca="1" si="332"/>
        <v>(714)934-0089</v>
      </c>
      <c r="O428" s="1" t="str">
        <f t="shared" ca="1" si="332"/>
        <v>brad.christensen@zodiacaerospace.com</v>
      </c>
      <c r="P428" s="1" t="b">
        <f>IF(LEN(P429)&lt;&gt;0,P429,FALSE)</f>
        <v>0</v>
      </c>
      <c r="Q428" s="1" t="b">
        <f t="shared" ref="Q428" si="333">IF(LEN(Q429)&lt;&gt;0,Q429,FALSE)</f>
        <v>1</v>
      </c>
      <c r="R428" s="1" t="b">
        <f t="shared" ref="R428" si="334">IF(LEN(R429)&lt;&gt;0,R429,FALSE)</f>
        <v>0</v>
      </c>
      <c r="S428" s="1" t="b">
        <f t="shared" ref="S428" si="335">IF(LEN(S429)&lt;&gt;0,S429,FALSE)</f>
        <v>1</v>
      </c>
      <c r="T428" s="1" t="b">
        <f t="shared" ref="T428" si="336">IF(LEN(T429)&lt;&gt;0,T429,FALSE)</f>
        <v>1</v>
      </c>
      <c r="U428" s="1" t="b">
        <f t="shared" ref="U428" si="337">IF(LEN(U429)&lt;&gt;0,U429,FALSE)</f>
        <v>0</v>
      </c>
    </row>
    <row r="429" spans="1:21" x14ac:dyDescent="0.25">
      <c r="A429" s="1">
        <v>409</v>
      </c>
      <c r="B429" s="1" t="str">
        <f>IF(C429="Name:","B"&amp;ROW(A429)&amp;":D"&amp;MATCH("Name:",$C430:$C$1999,0)+ROW(A429)-1,B428)</f>
        <v>B428:D435</v>
      </c>
      <c r="C429" s="1" t="s">
        <v>417</v>
      </c>
      <c r="D429" s="1" t="s">
        <v>500</v>
      </c>
      <c r="Q429" s="1" t="b">
        <v>1</v>
      </c>
      <c r="S429" s="1" t="b">
        <v>1</v>
      </c>
      <c r="T429" s="1" t="b">
        <v>1</v>
      </c>
    </row>
    <row r="430" spans="1:21" x14ac:dyDescent="0.25">
      <c r="A430" s="1">
        <v>410</v>
      </c>
      <c r="B430" s="1" t="str">
        <f>IF(C430="Name:","B"&amp;ROW(A430)&amp;":D"&amp;MATCH("Name:",$C431:$C$1999,0)+ROW(A430)-1,B429)</f>
        <v>B428:D435</v>
      </c>
      <c r="C430" s="1" t="s">
        <v>240</v>
      </c>
      <c r="D430" s="1" t="s">
        <v>142</v>
      </c>
    </row>
    <row r="431" spans="1:21" x14ac:dyDescent="0.25">
      <c r="A431" s="1">
        <v>411</v>
      </c>
      <c r="B431" s="1" t="str">
        <f>IF(C431="Name:","B"&amp;ROW(A431)&amp;":D"&amp;MATCH("Name:",$C432:$C$1999,0)+ROW(A431)-1,B430)</f>
        <v>B428:D435</v>
      </c>
      <c r="C431" s="1" t="s">
        <v>235</v>
      </c>
      <c r="D431" s="1" t="s">
        <v>546</v>
      </c>
    </row>
    <row r="432" spans="1:21" x14ac:dyDescent="0.25">
      <c r="A432" s="1">
        <v>412</v>
      </c>
      <c r="B432" s="1" t="str">
        <f>IF(C432="Name:","B"&amp;ROW(A432)&amp;":D"&amp;MATCH("Name:",$C433:$C$1999,0)+ROW(A432)-1,B431)</f>
        <v>B428:D435</v>
      </c>
      <c r="C432" s="1" t="s">
        <v>234</v>
      </c>
      <c r="D432" s="1" t="s">
        <v>501</v>
      </c>
    </row>
    <row r="433" spans="1:21" x14ac:dyDescent="0.25">
      <c r="A433" s="1">
        <v>413</v>
      </c>
      <c r="B433" s="1" t="str">
        <f>IF(C433="Name:","B"&amp;ROW(A433)&amp;":D"&amp;MATCH("Name:",$C434:$C$1999,0)+ROW(A433)-1,B432)</f>
        <v>B428:D435</v>
      </c>
      <c r="C433" s="1" t="s">
        <v>339</v>
      </c>
      <c r="D433" s="1" t="s">
        <v>502</v>
      </c>
    </row>
    <row r="434" spans="1:21" x14ac:dyDescent="0.25">
      <c r="A434" s="1">
        <v>414</v>
      </c>
      <c r="B434" s="1" t="str">
        <f>IF(C434="Name:","B"&amp;ROW(A434)&amp;":D"&amp;MATCH("Name:",$C435:$C$1999,0)+ROW(A434)-1,B433)</f>
        <v>B428:D435</v>
      </c>
      <c r="C434" s="1" t="s">
        <v>338</v>
      </c>
      <c r="D434" s="1" t="s">
        <v>385</v>
      </c>
    </row>
    <row r="435" spans="1:21" x14ac:dyDescent="0.25">
      <c r="A435" s="1">
        <v>415</v>
      </c>
      <c r="B435" s="1" t="str">
        <f>IF(C435="Name:","B"&amp;ROW(A435)&amp;":D"&amp;MATCH("Name:",$C436:$C$1999,0)+ROW(A435)-1,B434)</f>
        <v>B428:D435</v>
      </c>
      <c r="C435" s="1" t="s">
        <v>418</v>
      </c>
      <c r="D435" s="1" t="s">
        <v>418</v>
      </c>
    </row>
    <row r="436" spans="1:21" x14ac:dyDescent="0.25">
      <c r="A436" s="1">
        <v>416</v>
      </c>
      <c r="B436" s="1" t="str">
        <f>IF(C436="Name:","B"&amp;ROW(A436)&amp;":D"&amp;MATCH("Name:",$C437:$C$1999,0)+ROW(A436)-1,B435)</f>
        <v>B436:D442</v>
      </c>
      <c r="C436" s="1" t="s">
        <v>233</v>
      </c>
      <c r="D436" s="1" t="s">
        <v>81</v>
      </c>
      <c r="E436" s="1" t="str">
        <f ca="1">LEFT(INDEX(INDIRECT($B436),MATCH(E$2,INDIRECT(SUBSTITUTE(SUBSTITUTE($B436,"D","B"),"B","c")),0),3),SEARCH("(",INDEX(INDIRECT($B436),MATCH(E$2,INDIRECT(SUBSTITUTE(SUBSTITUTE($B436,"D","B"),"B","c")),0),3))-2)</f>
        <v>Skurka</v>
      </c>
      <c r="F436" s="1" t="str">
        <f ca="1">TRIM(SUBSTITUTE(SUBSTITUTE(RIGHT(D436,LEN(D436)-LEN(E436)),")",""),"(",""))</f>
        <v>Camarillo, CA</v>
      </c>
      <c r="G436" s="1" t="str">
        <f ca="1">IFERROR(INDEX(INDIRECT($B436),MATCH(G$2,INDIRECT(SUBSTITUTE(SUBSTITUTE($B436,"D","B"),"B","c")),0),3),"")</f>
        <v>4600 Calle Bolero</v>
      </c>
      <c r="H436" s="1" t="str">
        <f t="shared" ref="H436:O436" ca="1" si="338">IFERROR(INDEX(INDIRECT($B436),MATCH(H$2,INDIRECT(SUBSTITUTE(SUBSTITUTE($B436,"D","B"),"B","c")),0),3),"")</f>
        <v/>
      </c>
      <c r="I436" s="1" t="str">
        <f t="shared" ca="1" si="338"/>
        <v/>
      </c>
      <c r="J436" s="1" t="str">
        <f t="shared" ca="1" si="338"/>
        <v>Camarillo, CA 93012</v>
      </c>
      <c r="K436" s="1" t="str">
        <f t="shared" ca="1" si="338"/>
        <v/>
      </c>
      <c r="L436" s="1" t="str">
        <f t="shared" ca="1" si="338"/>
        <v/>
      </c>
      <c r="M436" s="1" t="str">
        <f t="shared" ca="1" si="338"/>
        <v>(805)210-9550</v>
      </c>
      <c r="N436" s="1" t="str">
        <f t="shared" ca="1" si="338"/>
        <v/>
      </c>
      <c r="O436" s="1" t="str">
        <f t="shared" ca="1" si="338"/>
        <v>bfoltz@skurka-aero.com</v>
      </c>
      <c r="P436" s="1" t="b">
        <f>IF(LEN(P437)&lt;&gt;0,P437,FALSE)</f>
        <v>0</v>
      </c>
      <c r="Q436" s="1" t="b">
        <f t="shared" ref="Q436" si="339">IF(LEN(Q437)&lt;&gt;0,Q437,FALSE)</f>
        <v>1</v>
      </c>
      <c r="R436" s="1" t="b">
        <f t="shared" ref="R436" si="340">IF(LEN(R437)&lt;&gt;0,R437,FALSE)</f>
        <v>0</v>
      </c>
      <c r="S436" s="1" t="b">
        <f t="shared" ref="S436" si="341">IF(LEN(S437)&lt;&gt;0,S437,FALSE)</f>
        <v>0</v>
      </c>
      <c r="T436" s="1" t="b">
        <f t="shared" ref="T436" si="342">IF(LEN(T437)&lt;&gt;0,T437,FALSE)</f>
        <v>1</v>
      </c>
      <c r="U436" s="1" t="b">
        <f t="shared" ref="U436" si="343">IF(LEN(U437)&lt;&gt;0,U437,FALSE)</f>
        <v>0</v>
      </c>
    </row>
    <row r="437" spans="1:21" x14ac:dyDescent="0.25">
      <c r="A437" s="1">
        <v>417</v>
      </c>
      <c r="B437" s="1" t="str">
        <f>IF(C437="Name:","B"&amp;ROW(A437)&amp;":D"&amp;MATCH("Name:",$C438:$C$1999,0)+ROW(A437)-1,B436)</f>
        <v>B436:D442</v>
      </c>
      <c r="C437" s="1" t="s">
        <v>417</v>
      </c>
      <c r="D437" s="1" t="s">
        <v>481</v>
      </c>
      <c r="Q437" s="1" t="b">
        <v>1</v>
      </c>
      <c r="T437" s="1" t="b">
        <v>1</v>
      </c>
    </row>
    <row r="438" spans="1:21" x14ac:dyDescent="0.25">
      <c r="A438" s="1">
        <v>418</v>
      </c>
      <c r="B438" s="1" t="str">
        <f>IF(C438="Name:","B"&amp;ROW(A438)&amp;":D"&amp;MATCH("Name:",$C439:$C$1999,0)+ROW(A438)-1,B437)</f>
        <v>B436:D442</v>
      </c>
      <c r="C438" s="1" t="s">
        <v>240</v>
      </c>
      <c r="D438" s="1" t="s">
        <v>83</v>
      </c>
    </row>
    <row r="439" spans="1:21" x14ac:dyDescent="0.25">
      <c r="A439" s="1">
        <v>419</v>
      </c>
      <c r="B439" s="1" t="str">
        <f>IF(C439="Name:","B"&amp;ROW(A439)&amp;":D"&amp;MATCH("Name:",$C440:$C$1999,0)+ROW(A439)-1,B438)</f>
        <v>B436:D442</v>
      </c>
      <c r="C439" s="1" t="s">
        <v>235</v>
      </c>
      <c r="D439" s="1" t="s">
        <v>85</v>
      </c>
    </row>
    <row r="440" spans="1:21" x14ac:dyDescent="0.25">
      <c r="A440" s="1">
        <v>420</v>
      </c>
      <c r="B440" s="1" t="str">
        <f>IF(C440="Name:","B"&amp;ROW(A440)&amp;":D"&amp;MATCH("Name:",$C441:$C$1999,0)+ROW(A440)-1,B439)</f>
        <v>B436:D442</v>
      </c>
      <c r="C440" s="1" t="s">
        <v>234</v>
      </c>
      <c r="D440" s="1" t="s">
        <v>503</v>
      </c>
    </row>
    <row r="441" spans="1:21" x14ac:dyDescent="0.25">
      <c r="A441" s="1">
        <v>421</v>
      </c>
      <c r="B441" s="1" t="str">
        <f>IF(C441="Name:","B"&amp;ROW(A441)&amp;":D"&amp;MATCH("Name:",$C442:$C$1999,0)+ROW(A441)-1,B440)</f>
        <v>B436:D442</v>
      </c>
      <c r="C441" s="1" t="s">
        <v>338</v>
      </c>
      <c r="D441" s="1" t="s">
        <v>386</v>
      </c>
    </row>
    <row r="442" spans="1:21" x14ac:dyDescent="0.25">
      <c r="A442" s="1">
        <v>422</v>
      </c>
      <c r="B442" s="1" t="str">
        <f>IF(C442="Name:","B"&amp;ROW(A442)&amp;":D"&amp;MATCH("Name:",$C443:$C$1999,0)+ROW(A442)-1,B441)</f>
        <v>B436:D442</v>
      </c>
      <c r="C442" s="1" t="s">
        <v>418</v>
      </c>
      <c r="D442" s="1" t="s">
        <v>418</v>
      </c>
    </row>
    <row r="443" spans="1:21" x14ac:dyDescent="0.25">
      <c r="A443" s="1">
        <v>423</v>
      </c>
      <c r="B443" s="1" t="str">
        <f>IF(C443="Name:","B"&amp;ROW(A443)&amp;":D"&amp;MATCH("Name:",$C444:$C$1999,0)+ROW(A443)-1,B442)</f>
        <v>B443:D449</v>
      </c>
      <c r="C443" s="1" t="s">
        <v>233</v>
      </c>
      <c r="D443" s="1" t="s">
        <v>87</v>
      </c>
      <c r="E443" s="1" t="str">
        <f ca="1">LEFT(INDEX(INDIRECT($B443),MATCH(E$2,INDIRECT(SUBSTITUTE(SUBSTITUTE($B443,"D","B"),"B","c")),0),3),SEARCH("(",INDEX(INDIRECT($B443),MATCH(E$2,INDIRECT(SUBSTITUTE(SUBSTITUTE($B443,"D","B"),"B","c")),0),3))-2)</f>
        <v>Thales</v>
      </c>
      <c r="F443" s="1" t="str">
        <f ca="1">TRIM(SUBSTITUTE(SUBSTITUTE(RIGHT(D443,LEN(D443)-LEN(E443)),")",""),"(",""))</f>
        <v>Irvine, CA</v>
      </c>
      <c r="G443" s="1" t="str">
        <f ca="1">IFERROR(INDEX(INDIRECT($B443),MATCH(G$2,INDIRECT(SUBSTITUTE(SUBSTITUTE($B443,"D","B"),"B","c")),0),3),"")</f>
        <v>58 Discovery</v>
      </c>
      <c r="H443" s="1" t="str">
        <f t="shared" ref="H443:O443" ca="1" si="344">IFERROR(INDEX(INDIRECT($B443),MATCH(H$2,INDIRECT(SUBSTITUTE(SUBSTITUTE($B443,"D","B"),"B","c")),0),3),"")</f>
        <v/>
      </c>
      <c r="I443" s="1" t="str">
        <f t="shared" ca="1" si="344"/>
        <v/>
      </c>
      <c r="J443" s="1" t="str">
        <f t="shared" ca="1" si="344"/>
        <v>Irvine, CA 92618-3105</v>
      </c>
      <c r="K443" s="1" t="str">
        <f t="shared" ca="1" si="344"/>
        <v/>
      </c>
      <c r="L443" s="1" t="str">
        <f t="shared" ca="1" si="344"/>
        <v/>
      </c>
      <c r="M443" s="1" t="str">
        <f t="shared" ca="1" si="344"/>
        <v>(949)790-2552</v>
      </c>
      <c r="N443" s="1" t="str">
        <f t="shared" ca="1" si="344"/>
        <v/>
      </c>
      <c r="O443" s="1" t="str">
        <f t="shared" ca="1" si="344"/>
        <v>jackson.lindsey@us.thalesgroup.com</v>
      </c>
      <c r="P443" s="1" t="b">
        <f>IF(LEN(P444)&lt;&gt;0,P444,FALSE)</f>
        <v>0</v>
      </c>
      <c r="Q443" s="1" t="b">
        <f t="shared" ref="Q443" si="345">IF(LEN(Q444)&lt;&gt;0,Q444,FALSE)</f>
        <v>1</v>
      </c>
      <c r="R443" s="1" t="b">
        <f t="shared" ref="R443" si="346">IF(LEN(R444)&lt;&gt;0,R444,FALSE)</f>
        <v>0</v>
      </c>
      <c r="S443" s="1" t="b">
        <f t="shared" ref="S443" si="347">IF(LEN(S444)&lt;&gt;0,S444,FALSE)</f>
        <v>1</v>
      </c>
      <c r="T443" s="1" t="b">
        <f t="shared" ref="T443" si="348">IF(LEN(T444)&lt;&gt;0,T444,FALSE)</f>
        <v>0</v>
      </c>
      <c r="U443" s="1" t="b">
        <f t="shared" ref="U443" si="349">IF(LEN(U444)&lt;&gt;0,U444,FALSE)</f>
        <v>0</v>
      </c>
    </row>
    <row r="444" spans="1:21" x14ac:dyDescent="0.25">
      <c r="A444" s="1">
        <v>424</v>
      </c>
      <c r="B444" s="1" t="str">
        <f>IF(C444="Name:","B"&amp;ROW(A444)&amp;":D"&amp;MATCH("Name:",$C445:$C$1999,0)+ROW(A444)-1,B443)</f>
        <v>B443:D449</v>
      </c>
      <c r="C444" s="1" t="s">
        <v>417</v>
      </c>
      <c r="D444" s="1" t="s">
        <v>504</v>
      </c>
      <c r="Q444" s="1" t="b">
        <v>1</v>
      </c>
      <c r="S444" s="1" t="b">
        <v>1</v>
      </c>
    </row>
    <row r="445" spans="1:21" x14ac:dyDescent="0.25">
      <c r="A445" s="1">
        <v>425</v>
      </c>
      <c r="B445" s="1" t="str">
        <f>IF(C445="Name:","B"&amp;ROW(A445)&amp;":D"&amp;MATCH("Name:",$C446:$C$1999,0)+ROW(A445)-1,B444)</f>
        <v>B443:D449</v>
      </c>
      <c r="C445" s="1" t="s">
        <v>240</v>
      </c>
      <c r="D445" s="1" t="s">
        <v>90</v>
      </c>
    </row>
    <row r="446" spans="1:21" x14ac:dyDescent="0.25">
      <c r="A446" s="1">
        <v>426</v>
      </c>
      <c r="B446" s="1" t="str">
        <f>IF(C446="Name:","B"&amp;ROW(A446)&amp;":D"&amp;MATCH("Name:",$C447:$C$1999,0)+ROW(A446)-1,B445)</f>
        <v>B443:D449</v>
      </c>
      <c r="C446" s="1" t="s">
        <v>235</v>
      </c>
      <c r="D446" s="1" t="s">
        <v>92</v>
      </c>
    </row>
    <row r="447" spans="1:21" x14ac:dyDescent="0.25">
      <c r="A447" s="1">
        <v>427</v>
      </c>
      <c r="B447" s="1" t="str">
        <f>IF(C447="Name:","B"&amp;ROW(A447)&amp;":D"&amp;MATCH("Name:",$C448:$C$1999,0)+ROW(A447)-1,B446)</f>
        <v>B443:D449</v>
      </c>
      <c r="C447" s="1" t="s">
        <v>234</v>
      </c>
      <c r="D447" s="1" t="s">
        <v>505</v>
      </c>
    </row>
    <row r="448" spans="1:21" x14ac:dyDescent="0.25">
      <c r="A448" s="1">
        <v>428</v>
      </c>
      <c r="B448" s="1" t="str">
        <f>IF(C448="Name:","B"&amp;ROW(A448)&amp;":D"&amp;MATCH("Name:",$C449:$C$1999,0)+ROW(A448)-1,B447)</f>
        <v>B443:D449</v>
      </c>
      <c r="C448" s="1" t="s">
        <v>338</v>
      </c>
      <c r="D448" s="1" t="s">
        <v>387</v>
      </c>
    </row>
    <row r="449" spans="1:21" x14ac:dyDescent="0.25">
      <c r="A449" s="1">
        <v>429</v>
      </c>
      <c r="B449" s="1" t="str">
        <f>IF(C449="Name:","B"&amp;ROW(A449)&amp;":D"&amp;MATCH("Name:",$C450:$C$1999,0)+ROW(A449)-1,B448)</f>
        <v>B443:D449</v>
      </c>
      <c r="C449" s="1" t="s">
        <v>418</v>
      </c>
      <c r="D449" s="1" t="s">
        <v>418</v>
      </c>
    </row>
    <row r="450" spans="1:21" x14ac:dyDescent="0.25">
      <c r="A450" s="1">
        <v>430</v>
      </c>
      <c r="B450" s="1" t="str">
        <f>IF(C450="Name:","B"&amp;ROW(A450)&amp;":D"&amp;MATCH("Name:",$C451:$C$1999,0)+ROW(A450)-1,B449)</f>
        <v>B450:D456</v>
      </c>
      <c r="C450" s="1" t="s">
        <v>233</v>
      </c>
      <c r="D450" s="1" t="s">
        <v>97</v>
      </c>
      <c r="E450" s="1" t="str">
        <f ca="1">LEFT(INDEX(INDIRECT($B450),MATCH(E$2,INDIRECT(SUBSTITUTE(SUBSTITUTE($B450,"D","B"),"B","c")),0),3),SEARCH("(",INDEX(INDIRECT($B450),MATCH(E$2,INDIRECT(SUBSTITUTE(SUBSTITUTE($B450,"D","B"),"B","c")),0),3))-2)</f>
        <v>Air Methods</v>
      </c>
      <c r="F450" s="1" t="str">
        <f ca="1">TRIM(SUBSTITUTE(SUBSTITUTE(RIGHT(D450,LEN(D450)-LEN(E450)),")",""),"(",""))</f>
        <v>Englewood, CO</v>
      </c>
      <c r="G450" s="1" t="str">
        <f ca="1">IFERROR(INDEX(INDIRECT($B450),MATCH(G$2,INDIRECT(SUBSTITUTE(SUBSTITUTE($B450,"D","B"),"B","c")),0),3),"")</f>
        <v>7301 South Peoria St.</v>
      </c>
      <c r="H450" s="1" t="str">
        <f t="shared" ref="H450:O450" ca="1" si="350">IFERROR(INDEX(INDIRECT($B450),MATCH(H$2,INDIRECT(SUBSTITUTE(SUBSTITUTE($B450,"D","B"),"B","c")),0),3),"")</f>
        <v/>
      </c>
      <c r="I450" s="1" t="str">
        <f t="shared" ca="1" si="350"/>
        <v/>
      </c>
      <c r="J450" s="1" t="str">
        <f t="shared" ca="1" si="350"/>
        <v>Englewood, CO 80112</v>
      </c>
      <c r="K450" s="1" t="str">
        <f t="shared" ca="1" si="350"/>
        <v/>
      </c>
      <c r="L450" s="1" t="str">
        <f t="shared" ca="1" si="350"/>
        <v/>
      </c>
      <c r="M450" s="1" t="str">
        <f t="shared" ca="1" si="350"/>
        <v>(303)749-1392</v>
      </c>
      <c r="N450" s="1" t="str">
        <f t="shared" ca="1" si="350"/>
        <v/>
      </c>
      <c r="O450" s="1" t="str">
        <f t="shared" ca="1" si="350"/>
        <v>michael.giambrocco@airmethods.com</v>
      </c>
      <c r="P450" s="1" t="b">
        <f>IF(LEN(P451)&lt;&gt;0,P451,FALSE)</f>
        <v>0</v>
      </c>
      <c r="Q450" s="1" t="b">
        <f t="shared" ref="Q450" si="351">IF(LEN(Q451)&lt;&gt;0,Q451,FALSE)</f>
        <v>1</v>
      </c>
      <c r="R450" s="1" t="b">
        <f t="shared" ref="R450" si="352">IF(LEN(R451)&lt;&gt;0,R451,FALSE)</f>
        <v>0</v>
      </c>
      <c r="S450" s="1" t="b">
        <f t="shared" ref="S450" si="353">IF(LEN(S451)&lt;&gt;0,S451,FALSE)</f>
        <v>1</v>
      </c>
      <c r="T450" s="1" t="b">
        <f t="shared" ref="T450" si="354">IF(LEN(T451)&lt;&gt;0,T451,FALSE)</f>
        <v>0</v>
      </c>
      <c r="U450" s="1" t="b">
        <f t="shared" ref="U450" si="355">IF(LEN(U451)&lt;&gt;0,U451,FALSE)</f>
        <v>0</v>
      </c>
    </row>
    <row r="451" spans="1:21" x14ac:dyDescent="0.25">
      <c r="A451" s="1">
        <v>431</v>
      </c>
      <c r="B451" s="1" t="str">
        <f>IF(C451="Name:","B"&amp;ROW(A451)&amp;":D"&amp;MATCH("Name:",$C452:$C$1999,0)+ROW(A451)-1,B450)</f>
        <v>B450:D456</v>
      </c>
      <c r="C451" s="1" t="s">
        <v>417</v>
      </c>
      <c r="D451" s="1" t="s">
        <v>504</v>
      </c>
      <c r="Q451" s="1" t="b">
        <v>1</v>
      </c>
      <c r="S451" s="1" t="b">
        <v>1</v>
      </c>
    </row>
    <row r="452" spans="1:21" x14ac:dyDescent="0.25">
      <c r="A452" s="1">
        <v>432</v>
      </c>
      <c r="B452" s="1" t="str">
        <f>IF(C452="Name:","B"&amp;ROW(A452)&amp;":D"&amp;MATCH("Name:",$C453:$C$1999,0)+ROW(A452)-1,B451)</f>
        <v>B450:D456</v>
      </c>
      <c r="C452" s="1" t="s">
        <v>240</v>
      </c>
      <c r="D452" s="1" t="s">
        <v>147</v>
      </c>
    </row>
    <row r="453" spans="1:21" x14ac:dyDescent="0.25">
      <c r="A453" s="1">
        <v>433</v>
      </c>
      <c r="B453" s="1" t="str">
        <f>IF(C453="Name:","B"&amp;ROW(A453)&amp;":D"&amp;MATCH("Name:",$C454:$C$1999,0)+ROW(A453)-1,B452)</f>
        <v>B450:D456</v>
      </c>
      <c r="C453" s="1" t="s">
        <v>235</v>
      </c>
      <c r="D453" s="1" t="s">
        <v>149</v>
      </c>
    </row>
    <row r="454" spans="1:21" x14ac:dyDescent="0.25">
      <c r="A454" s="1">
        <v>434</v>
      </c>
      <c r="B454" s="1" t="str">
        <f>IF(C454="Name:","B"&amp;ROW(A454)&amp;":D"&amp;MATCH("Name:",$C455:$C$1999,0)+ROW(A454)-1,B453)</f>
        <v>B450:D456</v>
      </c>
      <c r="C454" s="1" t="s">
        <v>234</v>
      </c>
      <c r="D454" s="1" t="s">
        <v>506</v>
      </c>
    </row>
    <row r="455" spans="1:21" x14ac:dyDescent="0.25">
      <c r="A455" s="1">
        <v>435</v>
      </c>
      <c r="B455" s="1" t="str">
        <f>IF(C455="Name:","B"&amp;ROW(A455)&amp;":D"&amp;MATCH("Name:",$C456:$C$1999,0)+ROW(A455)-1,B454)</f>
        <v>B450:D456</v>
      </c>
      <c r="C455" s="1" t="s">
        <v>338</v>
      </c>
      <c r="D455" s="1" t="s">
        <v>388</v>
      </c>
    </row>
    <row r="456" spans="1:21" x14ac:dyDescent="0.25">
      <c r="A456" s="1">
        <v>436</v>
      </c>
      <c r="B456" s="1" t="str">
        <f>IF(C456="Name:","B"&amp;ROW(A456)&amp;":D"&amp;MATCH("Name:",$C457:$C$1999,0)+ROW(A456)-1,B455)</f>
        <v>B450:D456</v>
      </c>
      <c r="C456" s="1" t="s">
        <v>418</v>
      </c>
      <c r="D456" s="1" t="s">
        <v>418</v>
      </c>
    </row>
    <row r="457" spans="1:21" x14ac:dyDescent="0.25">
      <c r="A457" s="1">
        <v>437</v>
      </c>
      <c r="B457" s="1" t="str">
        <f>IF(C457="Name:","B"&amp;ROW(A457)&amp;":D"&amp;MATCH("Name:",$C458:$C$1999,0)+ROW(A457)-1,B456)</f>
        <v>B457:D463</v>
      </c>
      <c r="C457" s="1" t="s">
        <v>233</v>
      </c>
      <c r="D457" s="1" t="s">
        <v>38</v>
      </c>
      <c r="E457" s="1" t="str">
        <f ca="1">LEFT(INDEX(INDIRECT($B457),MATCH(E$2,INDIRECT(SUBSTITUTE(SUBSTITUTE($B457,"D","B"),"B","c")),0),3),SEARCH("(",INDEX(INDIRECT($B457),MATCH(E$2,INDIRECT(SUBSTITUTE(SUBSTITUTE($B457,"D","B"),"B","c")),0),3))-2)</f>
        <v>HamSundstrand</v>
      </c>
      <c r="F457" s="1" t="str">
        <f ca="1">TRIM(SUBSTITUTE(SUBSTITUTE(RIGHT(D457,LEN(D457)-LEN(E457)),")",""),"(",""))</f>
        <v>Windsor Locks, CT</v>
      </c>
      <c r="G457" s="1" t="str">
        <f ca="1">IFERROR(INDEX(INDIRECT($B457),MATCH(G$2,INDIRECT(SUBSTITUTE(SUBSTITUTE($B457,"D","B"),"B","c")),0),3),"")</f>
        <v>One Hamilton Road</v>
      </c>
      <c r="H457" s="1" t="str">
        <f t="shared" ref="H457:O457" ca="1" si="356">IFERROR(INDEX(INDIRECT($B457),MATCH(H$2,INDIRECT(SUBSTITUTE(SUBSTITUTE($B457,"D","B"),"B","c")),0),3),"")</f>
        <v/>
      </c>
      <c r="I457" s="1" t="str">
        <f t="shared" ca="1" si="356"/>
        <v/>
      </c>
      <c r="J457" s="1" t="str">
        <f t="shared" ca="1" si="356"/>
        <v>Windsor Locks, CT 06096</v>
      </c>
      <c r="K457" s="1" t="str">
        <f t="shared" ca="1" si="356"/>
        <v/>
      </c>
      <c r="L457" s="1" t="str">
        <f t="shared" ca="1" si="356"/>
        <v/>
      </c>
      <c r="M457" s="1" t="str">
        <f t="shared" ca="1" si="356"/>
        <v>(860)654-7925</v>
      </c>
      <c r="N457" s="1" t="str">
        <f t="shared" ca="1" si="356"/>
        <v/>
      </c>
      <c r="O457" s="1" t="str">
        <f t="shared" ca="1" si="356"/>
        <v>john.whalenIV@hs.utc.com</v>
      </c>
      <c r="P457" s="1" t="b">
        <f>IF(LEN(P458)&lt;&gt;0,P458,FALSE)</f>
        <v>0</v>
      </c>
      <c r="Q457" s="1" t="b">
        <f t="shared" ref="Q457" si="357">IF(LEN(Q458)&lt;&gt;0,Q458,FALSE)</f>
        <v>1</v>
      </c>
      <c r="R457" s="1" t="b">
        <f t="shared" ref="R457" si="358">IF(LEN(R458)&lt;&gt;0,R458,FALSE)</f>
        <v>1</v>
      </c>
      <c r="S457" s="1" t="b">
        <f t="shared" ref="S457" si="359">IF(LEN(S458)&lt;&gt;0,S458,FALSE)</f>
        <v>0</v>
      </c>
      <c r="T457" s="1" t="b">
        <f t="shared" ref="T457" si="360">IF(LEN(T458)&lt;&gt;0,T458,FALSE)</f>
        <v>1</v>
      </c>
      <c r="U457" s="1" t="b">
        <f t="shared" ref="U457" si="361">IF(LEN(U458)&lt;&gt;0,U458,FALSE)</f>
        <v>0</v>
      </c>
    </row>
    <row r="458" spans="1:21" x14ac:dyDescent="0.25">
      <c r="A458" s="1">
        <v>438</v>
      </c>
      <c r="B458" s="1" t="str">
        <f>IF(C458="Name:","B"&amp;ROW(A458)&amp;":D"&amp;MATCH("Name:",$C459:$C$1999,0)+ROW(A458)-1,B457)</f>
        <v>B457:D463</v>
      </c>
      <c r="C458" s="1" t="s">
        <v>417</v>
      </c>
      <c r="D458" s="1" t="s">
        <v>464</v>
      </c>
      <c r="Q458" s="1" t="b">
        <v>1</v>
      </c>
      <c r="R458" s="1" t="b">
        <v>1</v>
      </c>
      <c r="T458" s="1" t="b">
        <v>1</v>
      </c>
    </row>
    <row r="459" spans="1:21" x14ac:dyDescent="0.25">
      <c r="A459" s="1">
        <v>439</v>
      </c>
      <c r="B459" s="1" t="str">
        <f>IF(C459="Name:","B"&amp;ROW(A459)&amp;":D"&amp;MATCH("Name:",$C460:$C$1999,0)+ROW(A459)-1,B458)</f>
        <v>B457:D463</v>
      </c>
      <c r="C459" s="1" t="s">
        <v>240</v>
      </c>
      <c r="D459" s="1" t="s">
        <v>43</v>
      </c>
    </row>
    <row r="460" spans="1:21" x14ac:dyDescent="0.25">
      <c r="A460" s="1">
        <v>440</v>
      </c>
      <c r="B460" s="1" t="str">
        <f>IF(C460="Name:","B"&amp;ROW(A460)&amp;":D"&amp;MATCH("Name:",$C461:$C$1999,0)+ROW(A460)-1,B459)</f>
        <v>B457:D463</v>
      </c>
      <c r="C460" s="1" t="s">
        <v>235</v>
      </c>
      <c r="D460" s="1" t="s">
        <v>44</v>
      </c>
    </row>
    <row r="461" spans="1:21" x14ac:dyDescent="0.25">
      <c r="A461" s="1">
        <v>441</v>
      </c>
      <c r="B461" s="1" t="str">
        <f>IF(C461="Name:","B"&amp;ROW(A461)&amp;":D"&amp;MATCH("Name:",$C462:$C$1999,0)+ROW(A461)-1,B460)</f>
        <v>B457:D463</v>
      </c>
      <c r="C461" s="1" t="s">
        <v>234</v>
      </c>
      <c r="D461" s="1" t="s">
        <v>465</v>
      </c>
    </row>
    <row r="462" spans="1:21" x14ac:dyDescent="0.25">
      <c r="A462" s="1">
        <v>442</v>
      </c>
      <c r="B462" s="1" t="str">
        <f>IF(C462="Name:","B"&amp;ROW(A462)&amp;":D"&amp;MATCH("Name:",$C463:$C$1999,0)+ROW(A462)-1,B461)</f>
        <v>B457:D463</v>
      </c>
      <c r="C462" s="1" t="s">
        <v>338</v>
      </c>
      <c r="D462" s="1" t="s">
        <v>365</v>
      </c>
    </row>
    <row r="463" spans="1:21" x14ac:dyDescent="0.25">
      <c r="A463" s="1">
        <v>443</v>
      </c>
      <c r="B463" s="1" t="str">
        <f>IF(C463="Name:","B"&amp;ROW(A463)&amp;":D"&amp;MATCH("Name:",$C464:$C$1999,0)+ROW(A463)-1,B462)</f>
        <v>B457:D463</v>
      </c>
      <c r="C463" s="1" t="s">
        <v>418</v>
      </c>
      <c r="D463" s="1" t="s">
        <v>418</v>
      </c>
    </row>
    <row r="464" spans="1:21" x14ac:dyDescent="0.25">
      <c r="A464" s="1">
        <v>444</v>
      </c>
      <c r="B464" s="1" t="str">
        <f>IF(C464="Name:","B"&amp;ROW(A464)&amp;":D"&amp;MATCH("Name:",$C465:$C$1999,0)+ROW(A464)-1,B463)</f>
        <v>B464:D471</v>
      </c>
      <c r="C464" s="1" t="s">
        <v>233</v>
      </c>
      <c r="D464" s="1" t="s">
        <v>13</v>
      </c>
      <c r="E464" s="1" t="str">
        <f ca="1">LEFT(INDEX(INDIRECT($B464),MATCH(E$2,INDIRECT(SUBSTITUTE(SUBSTITUTE($B464,"D","B"),"B","c")),0),3),SEARCH("(",INDEX(INDIRECT($B464),MATCH(E$2,INDIRECT(SUBSTITUTE(SUBSTITUTE($B464,"D","B"),"B","c")),0),3))-2)</f>
        <v>Pratt &amp; Whit</v>
      </c>
      <c r="F464" s="1" t="str">
        <f ca="1">TRIM(SUBSTITUTE(SUBSTITUTE(RIGHT(D464,LEN(D464)-LEN(E464)),")",""),"(",""))</f>
        <v>East Hartford, CT</v>
      </c>
      <c r="G464" s="1" t="str">
        <f ca="1">IFERROR(INDEX(INDIRECT($B464),MATCH(G$2,INDIRECT(SUBSTITUTE(SUBSTITUTE($B464,"D","B"),"B","c")),0),3),"")</f>
        <v>400 Main Street</v>
      </c>
      <c r="H464" s="1" t="str">
        <f t="shared" ref="H464:O464" ca="1" si="362">IFERROR(INDEX(INDIRECT($B464),MATCH(H$2,INDIRECT(SUBSTITUTE(SUBSTITUTE($B464,"D","B"),"B","c")),0),3),"")</f>
        <v/>
      </c>
      <c r="I464" s="1" t="str">
        <f t="shared" ca="1" si="362"/>
        <v/>
      </c>
      <c r="J464" s="1" t="str">
        <f t="shared" ca="1" si="362"/>
        <v>East Hartford, CT 06118</v>
      </c>
      <c r="K464" s="1" t="str">
        <f t="shared" ca="1" si="362"/>
        <v/>
      </c>
      <c r="L464" s="1" t="str">
        <f t="shared" ca="1" si="362"/>
        <v/>
      </c>
      <c r="M464" s="1" t="str">
        <f t="shared" ca="1" si="362"/>
        <v>(860)565-8804</v>
      </c>
      <c r="N464" s="1" t="str">
        <f t="shared" ca="1" si="362"/>
        <v>(860)755-3026</v>
      </c>
      <c r="O464" s="1" t="str">
        <f t="shared" ca="1" si="362"/>
        <v>robert.benjamin@pw.utc.com</v>
      </c>
      <c r="P464" s="1" t="b">
        <f>IF(LEN(P465)&lt;&gt;0,P465,FALSE)</f>
        <v>1</v>
      </c>
      <c r="Q464" s="1" t="b">
        <f t="shared" ref="Q464" si="363">IF(LEN(Q465)&lt;&gt;0,Q465,FALSE)</f>
        <v>1</v>
      </c>
      <c r="R464" s="1" t="b">
        <f t="shared" ref="R464" si="364">IF(LEN(R465)&lt;&gt;0,R465,FALSE)</f>
        <v>1</v>
      </c>
      <c r="S464" s="1" t="b">
        <f t="shared" ref="S464" si="365">IF(LEN(S465)&lt;&gt;0,S465,FALSE)</f>
        <v>0</v>
      </c>
      <c r="T464" s="1" t="b">
        <f t="shared" ref="T464" si="366">IF(LEN(T465)&lt;&gt;0,T465,FALSE)</f>
        <v>1</v>
      </c>
      <c r="U464" s="1" t="b">
        <f t="shared" ref="U464" si="367">IF(LEN(U465)&lt;&gt;0,U465,FALSE)</f>
        <v>1</v>
      </c>
    </row>
    <row r="465" spans="1:21" x14ac:dyDescent="0.25">
      <c r="A465" s="1">
        <v>445</v>
      </c>
      <c r="B465" s="1" t="str">
        <f>IF(C465="Name:","B"&amp;ROW(A465)&amp;":D"&amp;MATCH("Name:",$C466:$C$1999,0)+ROW(A465)-1,B464)</f>
        <v>B464:D471</v>
      </c>
      <c r="C465" s="1" t="s">
        <v>417</v>
      </c>
      <c r="D465" s="1" t="s">
        <v>425</v>
      </c>
      <c r="P465" s="1" t="b">
        <v>1</v>
      </c>
      <c r="Q465" s="1" t="b">
        <v>1</v>
      </c>
      <c r="R465" s="1" t="b">
        <v>1</v>
      </c>
      <c r="T465" s="1" t="b">
        <v>1</v>
      </c>
      <c r="U465" s="1" t="b">
        <v>1</v>
      </c>
    </row>
    <row r="466" spans="1:21" x14ac:dyDescent="0.25">
      <c r="A466" s="1">
        <v>446</v>
      </c>
      <c r="B466" s="1" t="str">
        <f>IF(C466="Name:","B"&amp;ROW(A466)&amp;":D"&amp;MATCH("Name:",$C467:$C$1999,0)+ROW(A466)-1,B465)</f>
        <v>B464:D471</v>
      </c>
      <c r="C466" s="1" t="s">
        <v>240</v>
      </c>
      <c r="D466" s="1" t="s">
        <v>47</v>
      </c>
    </row>
    <row r="467" spans="1:21" x14ac:dyDescent="0.25">
      <c r="A467" s="1">
        <v>447</v>
      </c>
      <c r="B467" s="1" t="str">
        <f>IF(C467="Name:","B"&amp;ROW(A467)&amp;":D"&amp;MATCH("Name:",$C468:$C$1999,0)+ROW(A467)-1,B466)</f>
        <v>B464:D471</v>
      </c>
      <c r="C467" s="1" t="s">
        <v>235</v>
      </c>
      <c r="D467" s="1" t="s">
        <v>16</v>
      </c>
    </row>
    <row r="468" spans="1:21" x14ac:dyDescent="0.25">
      <c r="A468" s="1">
        <v>448</v>
      </c>
      <c r="B468" s="1" t="str">
        <f>IF(C468="Name:","B"&amp;ROW(A468)&amp;":D"&amp;MATCH("Name:",$C469:$C$1999,0)+ROW(A468)-1,B467)</f>
        <v>B464:D471</v>
      </c>
      <c r="C468" s="1" t="s">
        <v>234</v>
      </c>
      <c r="D468" s="1" t="s">
        <v>426</v>
      </c>
    </row>
    <row r="469" spans="1:21" x14ac:dyDescent="0.25">
      <c r="A469" s="1">
        <v>449</v>
      </c>
      <c r="B469" s="1" t="str">
        <f>IF(C469="Name:","B"&amp;ROW(A469)&amp;":D"&amp;MATCH("Name:",$C470:$C$1999,0)+ROW(A469)-1,B468)</f>
        <v>B464:D471</v>
      </c>
      <c r="C469" s="1" t="s">
        <v>339</v>
      </c>
      <c r="D469" s="1" t="s">
        <v>427</v>
      </c>
    </row>
    <row r="470" spans="1:21" x14ac:dyDescent="0.25">
      <c r="A470" s="1">
        <v>450</v>
      </c>
      <c r="B470" s="1" t="str">
        <f>IF(C470="Name:","B"&amp;ROW(A470)&amp;":D"&amp;MATCH("Name:",$C471:$C$1999,0)+ROW(A470)-1,B469)</f>
        <v>B464:D471</v>
      </c>
      <c r="C470" s="1" t="s">
        <v>338</v>
      </c>
      <c r="D470" s="1" t="s">
        <v>343</v>
      </c>
    </row>
    <row r="471" spans="1:21" x14ac:dyDescent="0.25">
      <c r="A471" s="1">
        <v>451</v>
      </c>
      <c r="B471" s="1" t="str">
        <f>IF(C471="Name:","B"&amp;ROW(A471)&amp;":D"&amp;MATCH("Name:",$C472:$C$1999,0)+ROW(A471)-1,B470)</f>
        <v>B464:D471</v>
      </c>
      <c r="C471" s="1" t="s">
        <v>418</v>
      </c>
      <c r="D471" s="1" t="s">
        <v>418</v>
      </c>
    </row>
    <row r="472" spans="1:21" x14ac:dyDescent="0.25">
      <c r="A472" s="1">
        <v>452</v>
      </c>
      <c r="B472" s="1" t="str">
        <f>IF(C472="Name:","B"&amp;ROW(A472)&amp;":D"&amp;MATCH("Name:",$C473:$C$1999,0)+ROW(A472)-1,B471)</f>
        <v>B472:D478</v>
      </c>
      <c r="C472" s="1" t="s">
        <v>233</v>
      </c>
      <c r="D472" s="1" t="s">
        <v>54</v>
      </c>
      <c r="E472" s="1" t="str">
        <f ca="1">LEFT(INDEX(INDIRECT($B472),MATCH(E$2,INDIRECT(SUBSTITUTE(SUBSTITUTE($B472,"D","B"),"B","c")),0),3),SEARCH("(",INDEX(INDIRECT($B472),MATCH(E$2,INDIRECT(SUBSTITUTE(SUBSTITUTE($B472,"D","B"),"B","c")),0),3))-2)</f>
        <v>Delta</v>
      </c>
      <c r="F472" s="1" t="str">
        <f ca="1">TRIM(SUBSTITUTE(SUBSTITUTE(RIGHT(D472,LEN(D472)-LEN(E472)),")",""),"(",""))</f>
        <v>New Castle, DE</v>
      </c>
      <c r="G472" s="1" t="str">
        <f ca="1">IFERROR(INDEX(INDIRECT($B472),MATCH(G$2,INDIRECT(SUBSTITUTE(SUBSTITUTE($B472,"D","B"),"B","c")),0),3),"")</f>
        <v>13 DRBA Way, New Castle County Airport</v>
      </c>
      <c r="H472" s="1" t="str">
        <f t="shared" ref="H472:O472" ca="1" si="368">IFERROR(INDEX(INDIRECT($B472),MATCH(H$2,INDIRECT(SUBSTITUTE(SUBSTITUTE($B472,"D","B"),"B","c")),0),3),"")</f>
        <v/>
      </c>
      <c r="I472" s="1" t="str">
        <f t="shared" ca="1" si="368"/>
        <v/>
      </c>
      <c r="J472" s="1" t="str">
        <f t="shared" ca="1" si="368"/>
        <v>New Castle, DE 19720</v>
      </c>
      <c r="K472" s="1" t="str">
        <f t="shared" ca="1" si="368"/>
        <v/>
      </c>
      <c r="L472" s="1" t="str">
        <f t="shared" ca="1" si="368"/>
        <v/>
      </c>
      <c r="M472" s="1" t="str">
        <f t="shared" ca="1" si="368"/>
        <v>(302)325-9337</v>
      </c>
      <c r="N472" s="1" t="str">
        <f t="shared" ca="1" si="368"/>
        <v/>
      </c>
      <c r="O472" s="1" t="str">
        <f t="shared" ca="1" si="368"/>
        <v>jamoritz@delta-engineering.com</v>
      </c>
      <c r="P472" s="1" t="b">
        <f>IF(LEN(P473)&lt;&gt;0,P473,FALSE)</f>
        <v>0</v>
      </c>
      <c r="Q472" s="1" t="b">
        <f t="shared" ref="Q472" si="369">IF(LEN(Q473)&lt;&gt;0,Q473,FALSE)</f>
        <v>1</v>
      </c>
      <c r="R472" s="1" t="b">
        <f t="shared" ref="R472" si="370">IF(LEN(R473)&lt;&gt;0,R473,FALSE)</f>
        <v>1</v>
      </c>
      <c r="S472" s="1" t="b">
        <f t="shared" ref="S472" si="371">IF(LEN(S473)&lt;&gt;0,S473,FALSE)</f>
        <v>1</v>
      </c>
      <c r="T472" s="1" t="b">
        <f t="shared" ref="T472" si="372">IF(LEN(T473)&lt;&gt;0,T473,FALSE)</f>
        <v>0</v>
      </c>
      <c r="U472" s="1" t="b">
        <f t="shared" ref="U472" si="373">IF(LEN(U473)&lt;&gt;0,U473,FALSE)</f>
        <v>0</v>
      </c>
    </row>
    <row r="473" spans="1:21" x14ac:dyDescent="0.25">
      <c r="A473" s="1">
        <v>453</v>
      </c>
      <c r="B473" s="1" t="str">
        <f>IF(C473="Name:","B"&amp;ROW(A473)&amp;":D"&amp;MATCH("Name:",$C474:$C$1999,0)+ROW(A473)-1,B472)</f>
        <v>B472:D478</v>
      </c>
      <c r="C473" s="1" t="s">
        <v>417</v>
      </c>
      <c r="D473" s="1" t="s">
        <v>468</v>
      </c>
      <c r="Q473" s="1" t="b">
        <v>1</v>
      </c>
      <c r="R473" s="1" t="b">
        <v>1</v>
      </c>
      <c r="S473" s="1" t="b">
        <v>1</v>
      </c>
    </row>
    <row r="474" spans="1:21" x14ac:dyDescent="0.25">
      <c r="A474" s="1">
        <v>454</v>
      </c>
      <c r="B474" s="1" t="str">
        <f>IF(C474="Name:","B"&amp;ROW(A474)&amp;":D"&amp;MATCH("Name:",$C475:$C$1999,0)+ROW(A474)-1,B473)</f>
        <v>B472:D478</v>
      </c>
      <c r="C474" s="1" t="s">
        <v>240</v>
      </c>
      <c r="D474" s="1" t="s">
        <v>55</v>
      </c>
    </row>
    <row r="475" spans="1:21" x14ac:dyDescent="0.25">
      <c r="A475" s="1">
        <v>455</v>
      </c>
      <c r="B475" s="1" t="str">
        <f>IF(C475="Name:","B"&amp;ROW(A475)&amp;":D"&amp;MATCH("Name:",$C476:$C$1999,0)+ROW(A475)-1,B474)</f>
        <v>B472:D478</v>
      </c>
      <c r="C475" s="1" t="s">
        <v>235</v>
      </c>
      <c r="D475" s="1" t="s">
        <v>57</v>
      </c>
    </row>
    <row r="476" spans="1:21" x14ac:dyDescent="0.25">
      <c r="A476" s="1">
        <v>456</v>
      </c>
      <c r="B476" s="1" t="str">
        <f>IF(C476="Name:","B"&amp;ROW(A476)&amp;":D"&amp;MATCH("Name:",$C477:$C$1999,0)+ROW(A476)-1,B475)</f>
        <v>B472:D478</v>
      </c>
      <c r="C476" s="1" t="s">
        <v>234</v>
      </c>
      <c r="D476" s="1" t="s">
        <v>469</v>
      </c>
    </row>
    <row r="477" spans="1:21" x14ac:dyDescent="0.25">
      <c r="A477" s="1">
        <v>457</v>
      </c>
      <c r="B477" s="1" t="str">
        <f>IF(C477="Name:","B"&amp;ROW(A477)&amp;":D"&amp;MATCH("Name:",$C478:$C$1999,0)+ROW(A477)-1,B476)</f>
        <v>B472:D478</v>
      </c>
      <c r="C477" s="1" t="s">
        <v>338</v>
      </c>
      <c r="D477" s="2" t="s">
        <v>545</v>
      </c>
    </row>
    <row r="478" spans="1:21" x14ac:dyDescent="0.25">
      <c r="A478" s="1">
        <v>458</v>
      </c>
      <c r="B478" s="1" t="str">
        <f>IF(C478="Name:","B"&amp;ROW(A478)&amp;":D"&amp;MATCH("Name:",$C479:$C$1999,0)+ROW(A478)-1,B477)</f>
        <v>B472:D478</v>
      </c>
      <c r="C478" s="1" t="s">
        <v>418</v>
      </c>
      <c r="D478" s="1" t="s">
        <v>418</v>
      </c>
    </row>
    <row r="479" spans="1:21" x14ac:dyDescent="0.25">
      <c r="A479" s="1">
        <v>459</v>
      </c>
      <c r="B479" s="1" t="str">
        <f>IF(C479="Name:","B"&amp;ROW(A479)&amp;":D"&amp;MATCH("Name:",$C480:$C$1999,0)+ROW(A479)-1,B478)</f>
        <v>B479:D486</v>
      </c>
      <c r="C479" s="1" t="s">
        <v>233</v>
      </c>
      <c r="D479" s="1" t="s">
        <v>143</v>
      </c>
      <c r="E479" s="1" t="str">
        <f ca="1">LEFT(INDEX(INDIRECT($B479),MATCH(E$2,INDIRECT(SUBSTITUTE(SUBSTITUTE($B479,"D","B"),"B","c")),0),3),SEARCH("(",INDEX(INDIRECT($B479),MATCH(E$2,INDIRECT(SUBSTITUTE(SUBSTITUTE($B479,"D","B"),"B","c")),0),3))-2)</f>
        <v>PATS/ALOFT</v>
      </c>
      <c r="F479" s="1" t="str">
        <f ca="1">TRIM(SUBSTITUTE(SUBSTITUTE(RIGHT(D479,LEN(D479)-LEN(E479)),")",""),"(",""))</f>
        <v>Georgetown, DE</v>
      </c>
      <c r="G479" s="1" t="str">
        <f ca="1">IFERROR(INDEX(INDIRECT($B479),MATCH(G$2,INDIRECT(SUBSTITUTE(SUBSTITUTE($B479,"D","B"),"B","c")),0),3),"")</f>
        <v>21652 Nanticoke Avenue</v>
      </c>
      <c r="H479" s="1" t="str">
        <f t="shared" ref="H479:O479" ca="1" si="374">IFERROR(INDEX(INDIRECT($B479),MATCH(H$2,INDIRECT(SUBSTITUTE(SUBSTITUTE($B479,"D","B"),"B","c")),0),3),"")</f>
        <v/>
      </c>
      <c r="I479" s="1" t="str">
        <f t="shared" ca="1" si="374"/>
        <v/>
      </c>
      <c r="J479" s="1" t="str">
        <f t="shared" ca="1" si="374"/>
        <v>Georgetown, DE 19947</v>
      </c>
      <c r="K479" s="1" t="str">
        <f t="shared" ca="1" si="374"/>
        <v/>
      </c>
      <c r="L479" s="1" t="str">
        <f t="shared" ca="1" si="374"/>
        <v/>
      </c>
      <c r="M479" s="1" t="str">
        <f t="shared" ca="1" si="374"/>
        <v>(302)253-6389</v>
      </c>
      <c r="N479" s="1" t="str">
        <f t="shared" ca="1" si="374"/>
        <v>(302)855-2394</v>
      </c>
      <c r="O479" s="1" t="str">
        <f t="shared" ca="1" si="374"/>
        <v>anthony.beck@aloftmail.com</v>
      </c>
      <c r="P479" s="1" t="b">
        <f>IF(LEN(P480)&lt;&gt;0,P480,FALSE)</f>
        <v>0</v>
      </c>
      <c r="Q479" s="1" t="b">
        <f t="shared" ref="Q479" si="375">IF(LEN(Q480)&lt;&gt;0,Q480,FALSE)</f>
        <v>1</v>
      </c>
      <c r="R479" s="1" t="b">
        <f t="shared" ref="R479" si="376">IF(LEN(R480)&lt;&gt;0,R480,FALSE)</f>
        <v>0</v>
      </c>
      <c r="S479" s="1" t="b">
        <f t="shared" ref="S479" si="377">IF(LEN(S480)&lt;&gt;0,S480,FALSE)</f>
        <v>1</v>
      </c>
      <c r="T479" s="1" t="b">
        <f t="shared" ref="T479" si="378">IF(LEN(T480)&lt;&gt;0,T480,FALSE)</f>
        <v>0</v>
      </c>
      <c r="U479" s="1" t="b">
        <f t="shared" ref="U479" si="379">IF(LEN(U480)&lt;&gt;0,U480,FALSE)</f>
        <v>0</v>
      </c>
    </row>
    <row r="480" spans="1:21" x14ac:dyDescent="0.25">
      <c r="A480" s="1">
        <v>460</v>
      </c>
      <c r="B480" s="1" t="str">
        <f>IF(C480="Name:","B"&amp;ROW(A480)&amp;":D"&amp;MATCH("Name:",$C481:$C$1999,0)+ROW(A480)-1,B479)</f>
        <v>B479:D486</v>
      </c>
      <c r="C480" s="1" t="s">
        <v>417</v>
      </c>
      <c r="D480" s="1" t="s">
        <v>504</v>
      </c>
      <c r="Q480" s="1" t="b">
        <v>1</v>
      </c>
      <c r="S480" s="1" t="b">
        <v>1</v>
      </c>
    </row>
    <row r="481" spans="1:21" x14ac:dyDescent="0.25">
      <c r="A481" s="1">
        <v>461</v>
      </c>
      <c r="B481" s="1" t="str">
        <f>IF(C481="Name:","B"&amp;ROW(A481)&amp;":D"&amp;MATCH("Name:",$C482:$C$1999,0)+ROW(A481)-1,B480)</f>
        <v>B479:D486</v>
      </c>
      <c r="C481" s="1" t="s">
        <v>240</v>
      </c>
      <c r="D481" s="1" t="s">
        <v>144</v>
      </c>
    </row>
    <row r="482" spans="1:21" x14ac:dyDescent="0.25">
      <c r="A482" s="1">
        <v>462</v>
      </c>
      <c r="B482" s="1" t="str">
        <f>IF(C482="Name:","B"&amp;ROW(A482)&amp;":D"&amp;MATCH("Name:",$C483:$C$1999,0)+ROW(A482)-1,B481)</f>
        <v>B479:D486</v>
      </c>
      <c r="C482" s="1" t="s">
        <v>235</v>
      </c>
      <c r="D482" s="1" t="s">
        <v>78</v>
      </c>
    </row>
    <row r="483" spans="1:21" x14ac:dyDescent="0.25">
      <c r="A483" s="1">
        <v>463</v>
      </c>
      <c r="B483" s="1" t="str">
        <f>IF(C483="Name:","B"&amp;ROW(A483)&amp;":D"&amp;MATCH("Name:",$C484:$C$1999,0)+ROW(A483)-1,B482)</f>
        <v>B479:D486</v>
      </c>
      <c r="C483" s="1" t="s">
        <v>234</v>
      </c>
      <c r="D483" s="1" t="s">
        <v>507</v>
      </c>
    </row>
    <row r="484" spans="1:21" x14ac:dyDescent="0.25">
      <c r="A484" s="1">
        <v>464</v>
      </c>
      <c r="B484" s="1" t="str">
        <f>IF(C484="Name:","B"&amp;ROW(A484)&amp;":D"&amp;MATCH("Name:",$C485:$C$1999,0)+ROW(A484)-1,B483)</f>
        <v>B479:D486</v>
      </c>
      <c r="C484" s="1" t="s">
        <v>339</v>
      </c>
      <c r="D484" s="1" t="s">
        <v>508</v>
      </c>
    </row>
    <row r="485" spans="1:21" x14ac:dyDescent="0.25">
      <c r="A485" s="1">
        <v>465</v>
      </c>
      <c r="B485" s="1" t="str">
        <f>IF(C485="Name:","B"&amp;ROW(A485)&amp;":D"&amp;MATCH("Name:",$C486:$C$1999,0)+ROW(A485)-1,B484)</f>
        <v>B479:D486</v>
      </c>
      <c r="C485" s="1" t="s">
        <v>338</v>
      </c>
      <c r="D485" s="1" t="s">
        <v>389</v>
      </c>
    </row>
    <row r="486" spans="1:21" x14ac:dyDescent="0.25">
      <c r="A486" s="1">
        <v>466</v>
      </c>
      <c r="B486" s="1" t="str">
        <f>IF(C486="Name:","B"&amp;ROW(A486)&amp;":D"&amp;MATCH("Name:",$C487:$C$1999,0)+ROW(A486)-1,B485)</f>
        <v>B479:D486</v>
      </c>
      <c r="C486" s="1" t="s">
        <v>418</v>
      </c>
      <c r="D486" s="1" t="s">
        <v>418</v>
      </c>
    </row>
    <row r="487" spans="1:21" x14ac:dyDescent="0.25">
      <c r="A487" s="1">
        <v>467</v>
      </c>
      <c r="B487" s="1" t="str">
        <f>IF(C487="Name:","B"&amp;ROW(A487)&amp;":D"&amp;MATCH("Name:",$C488:$C$1999,0)+ROW(A487)-1,B486)</f>
        <v>B487:D493</v>
      </c>
      <c r="C487" s="1" t="s">
        <v>233</v>
      </c>
      <c r="D487" s="1" t="s">
        <v>209</v>
      </c>
      <c r="E487" s="1" t="str">
        <f ca="1">LEFT(INDEX(INDIRECT($B487),MATCH(E$2,INDIRECT(SUBSTITUTE(SUBSTITUTE($B487,"D","B"),"B","c")),0),3),SEARCH("(",INDEX(INDIRECT($B487),MATCH(E$2,INDIRECT(SUBSTITUTE(SUBSTITUTE($B487,"D","B"),"B","c")),0),3))-2)</f>
        <v>Heico</v>
      </c>
      <c r="F487" s="1" t="str">
        <f ca="1">TRIM(SUBSTITUTE(SUBSTITUTE(RIGHT(D487,LEN(D487)-LEN(E487)),")",""),"(",""))</f>
        <v>Hollywood, FL</v>
      </c>
      <c r="G487" s="1" t="str">
        <f ca="1">IFERROR(INDEX(INDIRECT($B487),MATCH(G$2,INDIRECT(SUBSTITUTE(SUBSTITUTE($B487,"D","B"),"B","c")),0),3),"")</f>
        <v>3000 Taft Street</v>
      </c>
      <c r="H487" s="1" t="str">
        <f t="shared" ref="H487:O487" ca="1" si="380">IFERROR(INDEX(INDIRECT($B487),MATCH(H$2,INDIRECT(SUBSTITUTE(SUBSTITUTE($B487,"D","B"),"B","c")),0),3),"")</f>
        <v/>
      </c>
      <c r="I487" s="1" t="str">
        <f t="shared" ca="1" si="380"/>
        <v/>
      </c>
      <c r="J487" s="1" t="str">
        <f t="shared" ca="1" si="380"/>
        <v>Hollywood, FL 33021-4441</v>
      </c>
      <c r="K487" s="1" t="str">
        <f t="shared" ca="1" si="380"/>
        <v/>
      </c>
      <c r="L487" s="1" t="str">
        <f t="shared" ca="1" si="380"/>
        <v/>
      </c>
      <c r="M487" s="1" t="str">
        <f t="shared" ca="1" si="380"/>
        <v>(954)744-7727</v>
      </c>
      <c r="N487" s="1" t="str">
        <f t="shared" ca="1" si="380"/>
        <v/>
      </c>
      <c r="O487" s="1" t="str">
        <f t="shared" ca="1" si="380"/>
        <v>mcuberos@heico.com</v>
      </c>
      <c r="P487" s="1" t="b">
        <f>IF(LEN(P488)&lt;&gt;0,P488,FALSE)</f>
        <v>0</v>
      </c>
      <c r="Q487" s="1" t="b">
        <f t="shared" ref="Q487" si="381">IF(LEN(Q488)&lt;&gt;0,Q488,FALSE)</f>
        <v>1</v>
      </c>
      <c r="R487" s="1" t="b">
        <f t="shared" ref="R487" si="382">IF(LEN(R488)&lt;&gt;0,R488,FALSE)</f>
        <v>0</v>
      </c>
      <c r="S487" s="1" t="b">
        <f t="shared" ref="S487" si="383">IF(LEN(S488)&lt;&gt;0,S488,FALSE)</f>
        <v>0</v>
      </c>
      <c r="T487" s="1" t="b">
        <f t="shared" ref="T487" si="384">IF(LEN(T488)&lt;&gt;0,T488,FALSE)</f>
        <v>0</v>
      </c>
      <c r="U487" s="1" t="b">
        <f t="shared" ref="U487" si="385">IF(LEN(U488)&lt;&gt;0,U488,FALSE)</f>
        <v>0</v>
      </c>
    </row>
    <row r="488" spans="1:21" x14ac:dyDescent="0.25">
      <c r="A488" s="1">
        <v>468</v>
      </c>
      <c r="B488" s="1" t="str">
        <f>IF(C488="Name:","B"&amp;ROW(A488)&amp;":D"&amp;MATCH("Name:",$C489:$C$1999,0)+ROW(A488)-1,B487)</f>
        <v>B487:D493</v>
      </c>
      <c r="C488" s="1" t="s">
        <v>417</v>
      </c>
      <c r="D488" s="1" t="s">
        <v>228</v>
      </c>
      <c r="Q488" s="1" t="b">
        <v>1</v>
      </c>
    </row>
    <row r="489" spans="1:21" x14ac:dyDescent="0.25">
      <c r="A489" s="1">
        <v>469</v>
      </c>
      <c r="B489" s="1" t="str">
        <f>IF(C489="Name:","B"&amp;ROW(A489)&amp;":D"&amp;MATCH("Name:",$C490:$C$1999,0)+ROW(A489)-1,B488)</f>
        <v>B487:D493</v>
      </c>
      <c r="C489" s="1" t="s">
        <v>240</v>
      </c>
      <c r="D489" s="1" t="s">
        <v>80</v>
      </c>
    </row>
    <row r="490" spans="1:21" x14ac:dyDescent="0.25">
      <c r="A490" s="1">
        <v>470</v>
      </c>
      <c r="B490" s="1" t="str">
        <f>IF(C490="Name:","B"&amp;ROW(A490)&amp;":D"&amp;MATCH("Name:",$C491:$C$1999,0)+ROW(A490)-1,B489)</f>
        <v>B487:D493</v>
      </c>
      <c r="C490" s="1" t="s">
        <v>235</v>
      </c>
      <c r="D490" s="1" t="s">
        <v>210</v>
      </c>
    </row>
    <row r="491" spans="1:21" x14ac:dyDescent="0.25">
      <c r="A491" s="1">
        <v>471</v>
      </c>
      <c r="B491" s="1" t="str">
        <f>IF(C491="Name:","B"&amp;ROW(A491)&amp;":D"&amp;MATCH("Name:",$C492:$C$1999,0)+ROW(A491)-1,B490)</f>
        <v>B487:D493</v>
      </c>
      <c r="C491" s="1" t="s">
        <v>234</v>
      </c>
      <c r="D491" s="1" t="s">
        <v>509</v>
      </c>
    </row>
    <row r="492" spans="1:21" x14ac:dyDescent="0.25">
      <c r="A492" s="1">
        <v>472</v>
      </c>
      <c r="B492" s="1" t="str">
        <f>IF(C492="Name:","B"&amp;ROW(A492)&amp;":D"&amp;MATCH("Name:",$C493:$C$1999,0)+ROW(A492)-1,B491)</f>
        <v>B487:D493</v>
      </c>
      <c r="C492" s="1" t="s">
        <v>338</v>
      </c>
      <c r="D492" s="1" t="s">
        <v>390</v>
      </c>
    </row>
    <row r="493" spans="1:21" x14ac:dyDescent="0.25">
      <c r="A493" s="1">
        <v>473</v>
      </c>
      <c r="B493" s="1" t="str">
        <f>IF(C493="Name:","B"&amp;ROW(A493)&amp;":D"&amp;MATCH("Name:",$C494:$C$1999,0)+ROW(A493)-1,B492)</f>
        <v>B487:D493</v>
      </c>
      <c r="C493" s="1" t="s">
        <v>418</v>
      </c>
      <c r="D493" s="1" t="s">
        <v>418</v>
      </c>
    </row>
    <row r="494" spans="1:21" x14ac:dyDescent="0.25">
      <c r="A494" s="1">
        <v>474</v>
      </c>
      <c r="B494" s="1" t="str">
        <f>IF(C494="Name:","B"&amp;ROW(A494)&amp;":D"&amp;MATCH("Name:",$C495:$C$1999,0)+ROW(A494)-1,B493)</f>
        <v>B494:D501</v>
      </c>
      <c r="C494" s="1" t="s">
        <v>233</v>
      </c>
      <c r="D494" s="1" t="s">
        <v>61</v>
      </c>
      <c r="E494" s="1" t="str">
        <f ca="1">LEFT(INDEX(INDIRECT($B494),MATCH(E$2,INDIRECT(SUBSTITUTE(SUBSTITUTE($B494,"D","B"),"B","c")),0),3),SEARCH("(",INDEX(INDIRECT($B494),MATCH(E$2,INDIRECT(SUBSTITUTE(SUBSTITUTE($B494,"D","B"),"B","c")),0),3))-2)</f>
        <v>Gulfstream</v>
      </c>
      <c r="F494" s="1" t="str">
        <f ca="1">TRIM(SUBSTITUTE(SUBSTITUTE(RIGHT(D494,LEN(D494)-LEN(E494)),")",""),"(",""))</f>
        <v>Savannah, GA</v>
      </c>
      <c r="G494" s="1" t="str">
        <f ca="1">IFERROR(INDEX(INDIRECT($B494),MATCH(G$2,INDIRECT(SUBSTITUTE(SUBSTITUTE($B494,"D","B"),"B","c")),0),3),"")</f>
        <v>P.O. Box 2206</v>
      </c>
      <c r="H494" s="1" t="str">
        <f t="shared" ref="H494:O494" ca="1" si="386">IFERROR(INDEX(INDIRECT($B494),MATCH(H$2,INDIRECT(SUBSTITUTE(SUBSTITUTE($B494,"D","B"),"B","c")),0),3),"")</f>
        <v/>
      </c>
      <c r="I494" s="1" t="str">
        <f t="shared" ca="1" si="386"/>
        <v/>
      </c>
      <c r="J494" s="1" t="str">
        <f t="shared" ca="1" si="386"/>
        <v>Savannah, GA 31402-2206</v>
      </c>
      <c r="K494" s="1" t="str">
        <f t="shared" ca="1" si="386"/>
        <v/>
      </c>
      <c r="L494" s="1" t="str">
        <f t="shared" ca="1" si="386"/>
        <v/>
      </c>
      <c r="M494" s="1" t="str">
        <f t="shared" ca="1" si="386"/>
        <v>(912)965-8868</v>
      </c>
      <c r="N494" s="1" t="str">
        <f t="shared" ca="1" si="386"/>
        <v>(912)965-2900</v>
      </c>
      <c r="O494" s="1" t="str">
        <f t="shared" ca="1" si="386"/>
        <v>robert.glasscock@gulfstream.com</v>
      </c>
      <c r="P494" s="1" t="b">
        <f>IF(LEN(P495)&lt;&gt;0,P495,FALSE)</f>
        <v>1</v>
      </c>
      <c r="Q494" s="1" t="b">
        <f t="shared" ref="Q494" si="387">IF(LEN(Q495)&lt;&gt;0,Q495,FALSE)</f>
        <v>1</v>
      </c>
      <c r="R494" s="1" t="b">
        <f t="shared" ref="R494" si="388">IF(LEN(R495)&lt;&gt;0,R495,FALSE)</f>
        <v>1</v>
      </c>
      <c r="S494" s="1" t="b">
        <f t="shared" ref="S494" si="389">IF(LEN(S495)&lt;&gt;0,S495,FALSE)</f>
        <v>1</v>
      </c>
      <c r="T494" s="1" t="b">
        <f t="shared" ref="T494" si="390">IF(LEN(T495)&lt;&gt;0,T495,FALSE)</f>
        <v>0</v>
      </c>
      <c r="U494" s="1" t="b">
        <f t="shared" ref="U494" si="391">IF(LEN(U495)&lt;&gt;0,U495,FALSE)</f>
        <v>1</v>
      </c>
    </row>
    <row r="495" spans="1:21" x14ac:dyDescent="0.25">
      <c r="A495" s="1">
        <v>475</v>
      </c>
      <c r="B495" s="1" t="str">
        <f>IF(C495="Name:","B"&amp;ROW(A495)&amp;":D"&amp;MATCH("Name:",$C496:$C$1999,0)+ROW(A495)-1,B494)</f>
        <v>B494:D501</v>
      </c>
      <c r="C495" s="1" t="s">
        <v>417</v>
      </c>
      <c r="D495" s="1" t="s">
        <v>431</v>
      </c>
      <c r="P495" s="1" t="b">
        <v>1</v>
      </c>
      <c r="Q495" s="1" t="b">
        <v>1</v>
      </c>
      <c r="R495" s="1" t="b">
        <v>1</v>
      </c>
      <c r="S495" s="1" t="b">
        <v>1</v>
      </c>
      <c r="U495" s="1" t="b">
        <v>1</v>
      </c>
    </row>
    <row r="496" spans="1:21" x14ac:dyDescent="0.25">
      <c r="A496" s="1">
        <v>476</v>
      </c>
      <c r="B496" s="1" t="str">
        <f>IF(C496="Name:","B"&amp;ROW(A496)&amp;":D"&amp;MATCH("Name:",$C497:$C$1999,0)+ROW(A496)-1,B495)</f>
        <v>B494:D501</v>
      </c>
      <c r="C496" s="1" t="s">
        <v>240</v>
      </c>
      <c r="D496" s="1" t="s">
        <v>62</v>
      </c>
    </row>
    <row r="497" spans="1:21" x14ac:dyDescent="0.25">
      <c r="A497" s="1">
        <v>477</v>
      </c>
      <c r="B497" s="1" t="str">
        <f>IF(C497="Name:","B"&amp;ROW(A497)&amp;":D"&amp;MATCH("Name:",$C498:$C$1999,0)+ROW(A497)-1,B496)</f>
        <v>B494:D501</v>
      </c>
      <c r="C497" s="1" t="s">
        <v>235</v>
      </c>
      <c r="D497" s="1" t="s">
        <v>23</v>
      </c>
    </row>
    <row r="498" spans="1:21" x14ac:dyDescent="0.25">
      <c r="A498" s="1">
        <v>478</v>
      </c>
      <c r="B498" s="1" t="str">
        <f>IF(C498="Name:","B"&amp;ROW(A498)&amp;":D"&amp;MATCH("Name:",$C499:$C$1999,0)+ROW(A498)-1,B497)</f>
        <v>B494:D501</v>
      </c>
      <c r="C498" s="1" t="s">
        <v>234</v>
      </c>
      <c r="D498" s="1" t="s">
        <v>432</v>
      </c>
    </row>
    <row r="499" spans="1:21" x14ac:dyDescent="0.25">
      <c r="A499" s="1">
        <v>479</v>
      </c>
      <c r="B499" s="1" t="str">
        <f>IF(C499="Name:","B"&amp;ROW(A499)&amp;":D"&amp;MATCH("Name:",$C500:$C$1999,0)+ROW(A499)-1,B498)</f>
        <v>B494:D501</v>
      </c>
      <c r="C499" s="1" t="s">
        <v>339</v>
      </c>
      <c r="D499" s="1" t="s">
        <v>433</v>
      </c>
    </row>
    <row r="500" spans="1:21" x14ac:dyDescent="0.25">
      <c r="A500" s="1">
        <v>480</v>
      </c>
      <c r="B500" s="1" t="str">
        <f>IF(C500="Name:","B"&amp;ROW(A500)&amp;":D"&amp;MATCH("Name:",$C501:$C$1999,0)+ROW(A500)-1,B499)</f>
        <v>B494:D501</v>
      </c>
      <c r="C500" s="1" t="s">
        <v>338</v>
      </c>
      <c r="D500" s="1" t="s">
        <v>346</v>
      </c>
    </row>
    <row r="501" spans="1:21" x14ac:dyDescent="0.25">
      <c r="A501" s="1">
        <v>481</v>
      </c>
      <c r="B501" s="1" t="str">
        <f>IF(C501="Name:","B"&amp;ROW(A501)&amp;":D"&amp;MATCH("Name:",$C502:$C$1999,0)+ROW(A501)-1,B500)</f>
        <v>B494:D501</v>
      </c>
      <c r="C501" s="1" t="s">
        <v>418</v>
      </c>
      <c r="D501" s="1" t="s">
        <v>418</v>
      </c>
    </row>
    <row r="502" spans="1:21" x14ac:dyDescent="0.25">
      <c r="A502" s="1">
        <v>482</v>
      </c>
      <c r="B502" s="1" t="str">
        <f>IF(C502="Name:","B"&amp;ROW(A502)&amp;":D"&amp;MATCH("Name:",$C503:$C$1999,0)+ROW(A502)-1,B501)</f>
        <v>B502:D509</v>
      </c>
      <c r="C502" s="1" t="s">
        <v>233</v>
      </c>
      <c r="D502" s="1" t="s">
        <v>89</v>
      </c>
      <c r="E502" s="1" t="str">
        <f ca="1">LEFT(INDEX(INDIRECT($B502),MATCH(E$2,INDIRECT(SUBSTITUTE(SUBSTITUTE($B502,"D","B"),"B","c")),0),3),SEARCH("(",INDEX(INDIRECT($B502),MATCH(E$2,INDIRECT(SUBSTITUTE(SUBSTITUTE($B502,"D","B"),"B","c")),0),3))-2)</f>
        <v>Rockwell</v>
      </c>
      <c r="F502" s="1" t="str">
        <f ca="1">TRIM(SUBSTITUTE(SUBSTITUTE(RIGHT(D502,LEN(D502)-LEN(E502)),")",""),"(",""))</f>
        <v>Cedar Rapids, IA</v>
      </c>
      <c r="G502" s="1" t="str">
        <f ca="1">IFERROR(INDEX(INDIRECT($B502),MATCH(G$2,INDIRECT(SUBSTITUTE(SUBSTITUTE($B502,"D","B"),"B","c")),0),3),"")</f>
        <v>400 Collins Road NE, MS 124-301</v>
      </c>
      <c r="H502" s="1" t="str">
        <f t="shared" ref="H502:O502" ca="1" si="392">IFERROR(INDEX(INDIRECT($B502),MATCH(H$2,INDIRECT(SUBSTITUTE(SUBSTITUTE($B502,"D","B"),"B","c")),0),3),"")</f>
        <v/>
      </c>
      <c r="I502" s="1" t="str">
        <f t="shared" ca="1" si="392"/>
        <v/>
      </c>
      <c r="J502" s="1" t="str">
        <f t="shared" ca="1" si="392"/>
        <v>Cedar Rapids, IA 52498</v>
      </c>
      <c r="K502" s="1" t="str">
        <f t="shared" ca="1" si="392"/>
        <v/>
      </c>
      <c r="L502" s="1" t="str">
        <f t="shared" ca="1" si="392"/>
        <v/>
      </c>
      <c r="M502" s="1" t="str">
        <f t="shared" ca="1" si="392"/>
        <v>(319)295-9422</v>
      </c>
      <c r="N502" s="1" t="str">
        <f t="shared" ca="1" si="392"/>
        <v>(319)295-3661</v>
      </c>
      <c r="O502" s="1" t="str">
        <f t="shared" ca="1" si="392"/>
        <v>marisa.stephenson@rockwellcollins.com</v>
      </c>
      <c r="P502" s="1" t="b">
        <f>IF(LEN(P503)&lt;&gt;0,P503,FALSE)</f>
        <v>0</v>
      </c>
      <c r="Q502" s="1" t="b">
        <f t="shared" ref="Q502" si="393">IF(LEN(Q503)&lt;&gt;0,Q503,FALSE)</f>
        <v>1</v>
      </c>
      <c r="R502" s="1" t="b">
        <f t="shared" ref="R502" si="394">IF(LEN(R503)&lt;&gt;0,R503,FALSE)</f>
        <v>0</v>
      </c>
      <c r="S502" s="1" t="b">
        <f t="shared" ref="S502" si="395">IF(LEN(S503)&lt;&gt;0,S503,FALSE)</f>
        <v>1</v>
      </c>
      <c r="T502" s="1" t="b">
        <f t="shared" ref="T502" si="396">IF(LEN(T503)&lt;&gt;0,T503,FALSE)</f>
        <v>1</v>
      </c>
      <c r="U502" s="1" t="b">
        <f t="shared" ref="U502" si="397">IF(LEN(U503)&lt;&gt;0,U503,FALSE)</f>
        <v>0</v>
      </c>
    </row>
    <row r="503" spans="1:21" x14ac:dyDescent="0.25">
      <c r="A503" s="1">
        <v>483</v>
      </c>
      <c r="B503" s="1" t="str">
        <f>IF(C503="Name:","B"&amp;ROW(A503)&amp;":D"&amp;MATCH("Name:",$C504:$C$1999,0)+ROW(A503)-1,B502)</f>
        <v>B502:D509</v>
      </c>
      <c r="C503" s="1" t="s">
        <v>417</v>
      </c>
      <c r="D503" s="1" t="s">
        <v>500</v>
      </c>
      <c r="Q503" s="1" t="b">
        <v>1</v>
      </c>
      <c r="S503" s="1" t="b">
        <v>1</v>
      </c>
      <c r="T503" s="1" t="b">
        <v>1</v>
      </c>
    </row>
    <row r="504" spans="1:21" x14ac:dyDescent="0.25">
      <c r="A504" s="1">
        <v>484</v>
      </c>
      <c r="B504" s="1" t="str">
        <f>IF(C504="Name:","B"&amp;ROW(A504)&amp;":D"&amp;MATCH("Name:",$C505:$C$1999,0)+ROW(A504)-1,B503)</f>
        <v>B502:D509</v>
      </c>
      <c r="C504" s="1" t="s">
        <v>240</v>
      </c>
      <c r="D504" s="1" t="s">
        <v>93</v>
      </c>
    </row>
    <row r="505" spans="1:21" x14ac:dyDescent="0.25">
      <c r="A505" s="1">
        <v>485</v>
      </c>
      <c r="B505" s="1" t="str">
        <f>IF(C505="Name:","B"&amp;ROW(A505)&amp;":D"&amp;MATCH("Name:",$C506:$C$1999,0)+ROW(A505)-1,B504)</f>
        <v>B502:D509</v>
      </c>
      <c r="C505" s="1" t="s">
        <v>235</v>
      </c>
      <c r="D505" s="1" t="s">
        <v>95</v>
      </c>
    </row>
    <row r="506" spans="1:21" x14ac:dyDescent="0.25">
      <c r="A506" s="1">
        <v>486</v>
      </c>
      <c r="B506" s="1" t="str">
        <f>IF(C506="Name:","B"&amp;ROW(A506)&amp;":D"&amp;MATCH("Name:",$C507:$C$1999,0)+ROW(A506)-1,B505)</f>
        <v>B502:D509</v>
      </c>
      <c r="C506" s="1" t="s">
        <v>234</v>
      </c>
      <c r="D506" s="1" t="s">
        <v>510</v>
      </c>
    </row>
    <row r="507" spans="1:21" x14ac:dyDescent="0.25">
      <c r="A507" s="1">
        <v>487</v>
      </c>
      <c r="B507" s="1" t="str">
        <f>IF(C507="Name:","B"&amp;ROW(A507)&amp;":D"&amp;MATCH("Name:",$C508:$C$1999,0)+ROW(A507)-1,B506)</f>
        <v>B502:D509</v>
      </c>
      <c r="C507" s="1" t="s">
        <v>339</v>
      </c>
      <c r="D507" s="1" t="s">
        <v>511</v>
      </c>
    </row>
    <row r="508" spans="1:21" x14ac:dyDescent="0.25">
      <c r="A508" s="1">
        <v>488</v>
      </c>
      <c r="B508" s="1" t="str">
        <f>IF(C508="Name:","B"&amp;ROW(A508)&amp;":D"&amp;MATCH("Name:",$C509:$C$1999,0)+ROW(A508)-1,B507)</f>
        <v>B502:D509</v>
      </c>
      <c r="C508" s="1" t="s">
        <v>338</v>
      </c>
      <c r="D508" s="1" t="s">
        <v>391</v>
      </c>
    </row>
    <row r="509" spans="1:21" x14ac:dyDescent="0.25">
      <c r="A509" s="1">
        <v>489</v>
      </c>
      <c r="B509" s="1" t="str">
        <f>IF(C509="Name:","B"&amp;ROW(A509)&amp;":D"&amp;MATCH("Name:",$C510:$C$1999,0)+ROW(A509)-1,B508)</f>
        <v>B502:D509</v>
      </c>
      <c r="C509" s="1" t="s">
        <v>418</v>
      </c>
      <c r="D509" s="1" t="s">
        <v>418</v>
      </c>
    </row>
    <row r="510" spans="1:21" x14ac:dyDescent="0.25">
      <c r="A510" s="1">
        <v>490</v>
      </c>
      <c r="B510" s="1" t="str">
        <f>IF(C510="Name:","B"&amp;ROW(A510)&amp;":D"&amp;MATCH("Name:",$C511:$C$1999,0)+ROW(A510)-1,B509)</f>
        <v>B510:D516</v>
      </c>
      <c r="C510" s="1" t="s">
        <v>233</v>
      </c>
      <c r="D510" s="1" t="s">
        <v>138</v>
      </c>
      <c r="E510" s="1" t="str">
        <f ca="1">LEFT(INDEX(INDIRECT($B510),MATCH(E$2,INDIRECT(SUBSTITUTE(SUBSTITUTE($B510,"D","B"),"B","c")),0),3),SEARCH("(",INDEX(INDIRECT($B510),MATCH(E$2,INDIRECT(SUBSTITUTE(SUBSTITUTE($B510,"D","B"),"B","c")),0),3))-2)</f>
        <v>Garmin</v>
      </c>
      <c r="F510" s="1" t="str">
        <f ca="1">TRIM(SUBSTITUTE(SUBSTITUTE(RIGHT(D510,LEN(D510)-LEN(E510)),")",""),"(",""))</f>
        <v>Olathe, KS</v>
      </c>
      <c r="G510" s="1" t="str">
        <f ca="1">IFERROR(INDEX(INDIRECT($B510),MATCH(G$2,INDIRECT(SUBSTITUTE(SUBSTITUTE($B510,"D","B"),"B","c")),0),3),"")</f>
        <v>1200 East 151st Street</v>
      </c>
      <c r="H510" s="1" t="str">
        <f t="shared" ref="H510:O510" ca="1" si="398">IFERROR(INDEX(INDIRECT($B510),MATCH(H$2,INDIRECT(SUBSTITUTE(SUBSTITUTE($B510,"D","B"),"B","c")),0),3),"")</f>
        <v/>
      </c>
      <c r="I510" s="1" t="str">
        <f t="shared" ca="1" si="398"/>
        <v/>
      </c>
      <c r="J510" s="1" t="str">
        <f t="shared" ca="1" si="398"/>
        <v>Olathe, KS 66062</v>
      </c>
      <c r="K510" s="1" t="str">
        <f t="shared" ca="1" si="398"/>
        <v/>
      </c>
      <c r="L510" s="1" t="str">
        <f t="shared" ca="1" si="398"/>
        <v/>
      </c>
      <c r="M510" s="1" t="str">
        <f t="shared" ca="1" si="398"/>
        <v>(316)670-1801</v>
      </c>
      <c r="N510" s="1" t="str">
        <f t="shared" ca="1" si="398"/>
        <v/>
      </c>
      <c r="O510" s="1" t="str">
        <f t="shared" ca="1" si="398"/>
        <v>david.armstrong@garmin.com</v>
      </c>
      <c r="P510" s="1" t="b">
        <f>IF(LEN(P511)&lt;&gt;0,P511,FALSE)</f>
        <v>0</v>
      </c>
      <c r="Q510" s="1" t="b">
        <f t="shared" ref="Q510" si="399">IF(LEN(Q511)&lt;&gt;0,Q511,FALSE)</f>
        <v>1</v>
      </c>
      <c r="R510" s="1" t="b">
        <f t="shared" ref="R510" si="400">IF(LEN(R511)&lt;&gt;0,R511,FALSE)</f>
        <v>0</v>
      </c>
      <c r="S510" s="1" t="b">
        <f t="shared" ref="S510" si="401">IF(LEN(S511)&lt;&gt;0,S511,FALSE)</f>
        <v>1</v>
      </c>
      <c r="T510" s="1" t="b">
        <f t="shared" ref="T510" si="402">IF(LEN(T511)&lt;&gt;0,T511,FALSE)</f>
        <v>1</v>
      </c>
      <c r="U510" s="1" t="b">
        <f t="shared" ref="U510" si="403">IF(LEN(U511)&lt;&gt;0,U511,FALSE)</f>
        <v>0</v>
      </c>
    </row>
    <row r="511" spans="1:21" x14ac:dyDescent="0.25">
      <c r="A511" s="1">
        <v>491</v>
      </c>
      <c r="B511" s="1" t="str">
        <f>IF(C511="Name:","B"&amp;ROW(A511)&amp;":D"&amp;MATCH("Name:",$C512:$C$1999,0)+ROW(A511)-1,B510)</f>
        <v>B510:D516</v>
      </c>
      <c r="C511" s="1" t="s">
        <v>417</v>
      </c>
      <c r="D511" s="1" t="s">
        <v>500</v>
      </c>
      <c r="Q511" s="1" t="b">
        <v>1</v>
      </c>
      <c r="S511" s="1" t="b">
        <v>1</v>
      </c>
      <c r="T511" s="1" t="b">
        <v>1</v>
      </c>
    </row>
    <row r="512" spans="1:21" x14ac:dyDescent="0.25">
      <c r="A512" s="1">
        <v>492</v>
      </c>
      <c r="B512" s="1" t="str">
        <f>IF(C512="Name:","B"&amp;ROW(A512)&amp;":D"&amp;MATCH("Name:",$C513:$C$1999,0)+ROW(A512)-1,B511)</f>
        <v>B510:D516</v>
      </c>
      <c r="C512" s="1" t="s">
        <v>240</v>
      </c>
      <c r="D512" s="1" t="s">
        <v>140</v>
      </c>
    </row>
    <row r="513" spans="1:21" x14ac:dyDescent="0.25">
      <c r="A513" s="1">
        <v>493</v>
      </c>
      <c r="B513" s="1" t="str">
        <f>IF(C513="Name:","B"&amp;ROW(A513)&amp;":D"&amp;MATCH("Name:",$C514:$C$1999,0)+ROW(A513)-1,B512)</f>
        <v>B510:D516</v>
      </c>
      <c r="C513" s="1" t="s">
        <v>235</v>
      </c>
      <c r="D513" s="1" t="s">
        <v>99</v>
      </c>
    </row>
    <row r="514" spans="1:21" x14ac:dyDescent="0.25">
      <c r="A514" s="1">
        <v>494</v>
      </c>
      <c r="B514" s="1" t="str">
        <f>IF(C514="Name:","B"&amp;ROW(A514)&amp;":D"&amp;MATCH("Name:",$C515:$C$1999,0)+ROW(A514)-1,B513)</f>
        <v>B510:D516</v>
      </c>
      <c r="C514" s="1" t="s">
        <v>234</v>
      </c>
      <c r="D514" s="1" t="s">
        <v>512</v>
      </c>
    </row>
    <row r="515" spans="1:21" x14ac:dyDescent="0.25">
      <c r="A515" s="1">
        <v>495</v>
      </c>
      <c r="B515" s="1" t="str">
        <f>IF(C515="Name:","B"&amp;ROW(A515)&amp;":D"&amp;MATCH("Name:",$C516:$C$1999,0)+ROW(A515)-1,B514)</f>
        <v>B510:D516</v>
      </c>
      <c r="C515" s="1" t="s">
        <v>338</v>
      </c>
      <c r="D515" s="1" t="s">
        <v>392</v>
      </c>
    </row>
    <row r="516" spans="1:21" x14ac:dyDescent="0.25">
      <c r="A516" s="1">
        <v>496</v>
      </c>
      <c r="B516" s="1" t="str">
        <f>IF(C516="Name:","B"&amp;ROW(A516)&amp;":D"&amp;MATCH("Name:",$C517:$C$1999,0)+ROW(A516)-1,B515)</f>
        <v>B510:D516</v>
      </c>
      <c r="C516" s="1" t="s">
        <v>418</v>
      </c>
      <c r="D516" s="1" t="s">
        <v>418</v>
      </c>
    </row>
    <row r="517" spans="1:21" x14ac:dyDescent="0.25">
      <c r="A517" s="1">
        <v>497</v>
      </c>
      <c r="B517" s="1" t="str">
        <f>IF(C517="Name:","B"&amp;ROW(A517)&amp;":D"&amp;MATCH("Name:",$C518:$C$1999,0)+ROW(A517)-1,B516)</f>
        <v>B517:D523</v>
      </c>
      <c r="C517" s="1" t="s">
        <v>233</v>
      </c>
      <c r="D517" s="1" t="s">
        <v>100</v>
      </c>
      <c r="E517" s="1" t="str">
        <f ca="1">LEFT(INDEX(INDIRECT($B517),MATCH(E$2,INDIRECT(SUBSTITUTE(SUBSTITUTE($B517,"D","B"),"B","c")),0),3),SEARCH("(",INDEX(INDIRECT($B517),MATCH(E$2,INDIRECT(SUBSTITUTE(SUBSTITUTE($B517,"D","B"),"B","c")),0),3))-2)</f>
        <v>L3 Aviat Prod</v>
      </c>
      <c r="F517" s="1" t="str">
        <f ca="1">TRIM(SUBSTITUTE(SUBSTITUTE(RIGHT(D517,LEN(D517)-LEN(E517)),")",""),"(",""))</f>
        <v>Grand Rapids, MI</v>
      </c>
      <c r="G517" s="1" t="str">
        <f ca="1">IFERROR(INDEX(INDIRECT($B517),MATCH(G$2,INDIRECT(SUBSTITUTE(SUBSTITUTE($B517,"D","B"),"B","c")),0),3),"")</f>
        <v>5353 52Nd Street, S.E.</v>
      </c>
      <c r="H517" s="1" t="str">
        <f t="shared" ref="H517:O517" ca="1" si="404">IFERROR(INDEX(INDIRECT($B517),MATCH(H$2,INDIRECT(SUBSTITUTE(SUBSTITUTE($B517,"D","B"),"B","c")),0),3),"")</f>
        <v/>
      </c>
      <c r="I517" s="1" t="str">
        <f t="shared" ca="1" si="404"/>
        <v/>
      </c>
      <c r="J517" s="1" t="str">
        <f t="shared" ca="1" si="404"/>
        <v>Grand Rapids, MI 49588</v>
      </c>
      <c r="K517" s="1" t="str">
        <f t="shared" ca="1" si="404"/>
        <v/>
      </c>
      <c r="L517" s="1" t="str">
        <f t="shared" ca="1" si="404"/>
        <v/>
      </c>
      <c r="M517" s="1" t="str">
        <f t="shared" ca="1" si="404"/>
        <v>(616)285-4311</v>
      </c>
      <c r="N517" s="1" t="str">
        <f t="shared" ca="1" si="404"/>
        <v/>
      </c>
      <c r="O517" s="1" t="str">
        <f t="shared" ca="1" si="404"/>
        <v>tim.fowler@l-3com.com</v>
      </c>
      <c r="P517" s="1" t="b">
        <f>IF(LEN(P518)&lt;&gt;0,P518,FALSE)</f>
        <v>0</v>
      </c>
      <c r="Q517" s="1" t="b">
        <f t="shared" ref="Q517" si="405">IF(LEN(Q518)&lt;&gt;0,Q518,FALSE)</f>
        <v>1</v>
      </c>
      <c r="R517" s="1" t="b">
        <f t="shared" ref="R517" si="406">IF(LEN(R518)&lt;&gt;0,R518,FALSE)</f>
        <v>0</v>
      </c>
      <c r="S517" s="1" t="b">
        <f t="shared" ref="S517" si="407">IF(LEN(S518)&lt;&gt;0,S518,FALSE)</f>
        <v>0</v>
      </c>
      <c r="T517" s="1" t="b">
        <f t="shared" ref="T517" si="408">IF(LEN(T518)&lt;&gt;0,T518,FALSE)</f>
        <v>1</v>
      </c>
      <c r="U517" s="1" t="b">
        <f t="shared" ref="U517" si="409">IF(LEN(U518)&lt;&gt;0,U518,FALSE)</f>
        <v>0</v>
      </c>
    </row>
    <row r="518" spans="1:21" x14ac:dyDescent="0.25">
      <c r="A518" s="1">
        <v>498</v>
      </c>
      <c r="B518" s="1" t="str">
        <f>IF(C518="Name:","B"&amp;ROW(A518)&amp;":D"&amp;MATCH("Name:",$C519:$C$1999,0)+ROW(A518)-1,B517)</f>
        <v>B517:D523</v>
      </c>
      <c r="C518" s="1" t="s">
        <v>417</v>
      </c>
      <c r="D518" s="1" t="s">
        <v>481</v>
      </c>
      <c r="Q518" s="1" t="b">
        <v>1</v>
      </c>
      <c r="T518" s="1" t="b">
        <v>1</v>
      </c>
    </row>
    <row r="519" spans="1:21" x14ac:dyDescent="0.25">
      <c r="A519" s="1">
        <v>499</v>
      </c>
      <c r="B519" s="1" t="str">
        <f>IF(C519="Name:","B"&amp;ROW(A519)&amp;":D"&amp;MATCH("Name:",$C520:$C$1999,0)+ROW(A519)-1,B518)</f>
        <v>B517:D523</v>
      </c>
      <c r="C519" s="1" t="s">
        <v>240</v>
      </c>
      <c r="D519" s="1" t="s">
        <v>211</v>
      </c>
    </row>
    <row r="520" spans="1:21" x14ac:dyDescent="0.25">
      <c r="A520" s="1">
        <v>500</v>
      </c>
      <c r="B520" s="1" t="str">
        <f>IF(C520="Name:","B"&amp;ROW(A520)&amp;":D"&amp;MATCH("Name:",$C521:$C$1999,0)+ROW(A520)-1,B519)</f>
        <v>B517:D523</v>
      </c>
      <c r="C520" s="1" t="s">
        <v>235</v>
      </c>
      <c r="D520" s="1" t="s">
        <v>212</v>
      </c>
    </row>
    <row r="521" spans="1:21" x14ac:dyDescent="0.25">
      <c r="A521" s="1">
        <v>501</v>
      </c>
      <c r="B521" s="1" t="str">
        <f>IF(C521="Name:","B"&amp;ROW(A521)&amp;":D"&amp;MATCH("Name:",$C522:$C$1999,0)+ROW(A521)-1,B520)</f>
        <v>B517:D523</v>
      </c>
      <c r="C521" s="1" t="s">
        <v>234</v>
      </c>
      <c r="D521" s="1" t="s">
        <v>513</v>
      </c>
    </row>
    <row r="522" spans="1:21" x14ac:dyDescent="0.25">
      <c r="A522" s="1">
        <v>502</v>
      </c>
      <c r="B522" s="1" t="str">
        <f>IF(C522="Name:","B"&amp;ROW(A522)&amp;":D"&amp;MATCH("Name:",$C523:$C$1999,0)+ROW(A522)-1,B521)</f>
        <v>B517:D523</v>
      </c>
      <c r="C522" s="1" t="s">
        <v>338</v>
      </c>
      <c r="D522" s="1" t="s">
        <v>393</v>
      </c>
    </row>
    <row r="523" spans="1:21" x14ac:dyDescent="0.25">
      <c r="A523" s="1">
        <v>503</v>
      </c>
      <c r="B523" s="1" t="str">
        <f>IF(C523="Name:","B"&amp;ROW(A523)&amp;":D"&amp;MATCH("Name:",$C524:$C$1999,0)+ROW(A523)-1,B522)</f>
        <v>B517:D523</v>
      </c>
      <c r="C523" s="1" t="s">
        <v>418</v>
      </c>
      <c r="D523" s="1" t="s">
        <v>418</v>
      </c>
    </row>
    <row r="524" spans="1:21" x14ac:dyDescent="0.25">
      <c r="A524" s="1">
        <v>504</v>
      </c>
      <c r="B524" s="1" t="str">
        <f>IF(C524="Name:","B"&amp;ROW(A524)&amp;":D"&amp;MATCH("Name:",$C525:$C$1999,0)+ROW(A524)-1,B523)</f>
        <v>B524:D531</v>
      </c>
      <c r="C524" s="1" t="s">
        <v>233</v>
      </c>
      <c r="D524" s="1" t="s">
        <v>101</v>
      </c>
      <c r="E524" s="1" t="str">
        <f ca="1">LEFT(INDEX(INDIRECT($B524),MATCH(E$2,INDIRECT(SUBSTITUTE(SUBSTITUTE($B524,"D","B"),"B","c")),0),3),SEARCH("(",INDEX(INDIRECT($B524),MATCH(E$2,INDIRECT(SUBSTITUTE(SUBSTITUTE($B524,"D","B"),"B","c")),0),3))-2)</f>
        <v>Duncan</v>
      </c>
      <c r="F524" s="1" t="str">
        <f ca="1">TRIM(SUBSTITUTE(SUBSTITUTE(RIGHT(D524,LEN(D524)-LEN(E524)),")",""),"(",""))</f>
        <v>Lincoln, NE</v>
      </c>
      <c r="G524" s="1" t="str">
        <f ca="1">IFERROR(INDEX(INDIRECT($B524),MATCH(G$2,INDIRECT(SUBSTITUTE(SUBSTITUTE($B524,"D","B"),"B","c")),0),3),"")</f>
        <v>3701 Aviation Road</v>
      </c>
      <c r="H524" s="1" t="str">
        <f t="shared" ref="H524:O524" ca="1" si="410">IFERROR(INDEX(INDIRECT($B524),MATCH(H$2,INDIRECT(SUBSTITUTE(SUBSTITUTE($B524,"D","B"),"B","c")),0),3),"")</f>
        <v/>
      </c>
      <c r="I524" s="1" t="str">
        <f t="shared" ca="1" si="410"/>
        <v/>
      </c>
      <c r="J524" s="1" t="str">
        <f t="shared" ca="1" si="410"/>
        <v>Lincoln, NE 68524</v>
      </c>
      <c r="K524" s="1" t="str">
        <f t="shared" ca="1" si="410"/>
        <v/>
      </c>
      <c r="L524" s="1" t="str">
        <f t="shared" ca="1" si="410"/>
        <v/>
      </c>
      <c r="M524" s="1" t="str">
        <f t="shared" ca="1" si="410"/>
        <v>(402)479-1536</v>
      </c>
      <c r="N524" s="1" t="str">
        <f t="shared" ca="1" si="410"/>
        <v>(402)475-5541</v>
      </c>
      <c r="O524" s="1" t="str">
        <f t="shared" ca="1" si="410"/>
        <v>mike.chick@duncanaviation.com</v>
      </c>
      <c r="P524" s="1" t="b">
        <f>IF(LEN(P525)&lt;&gt;0,P525,FALSE)</f>
        <v>1</v>
      </c>
      <c r="Q524" s="1" t="b">
        <f t="shared" ref="Q524" si="411">IF(LEN(Q525)&lt;&gt;0,Q525,FALSE)</f>
        <v>1</v>
      </c>
      <c r="R524" s="1" t="b">
        <f t="shared" ref="R524" si="412">IF(LEN(R525)&lt;&gt;0,R525,FALSE)</f>
        <v>0</v>
      </c>
      <c r="S524" s="1" t="b">
        <f t="shared" ref="S524" si="413">IF(LEN(S525)&lt;&gt;0,S525,FALSE)</f>
        <v>1</v>
      </c>
      <c r="T524" s="1" t="b">
        <f t="shared" ref="T524" si="414">IF(LEN(T525)&lt;&gt;0,T525,FALSE)</f>
        <v>0</v>
      </c>
      <c r="U524" s="1" t="b">
        <f t="shared" ref="U524" si="415">IF(LEN(U525)&lt;&gt;0,U525,FALSE)</f>
        <v>0</v>
      </c>
    </row>
    <row r="525" spans="1:21" x14ac:dyDescent="0.25">
      <c r="A525" s="1">
        <v>505</v>
      </c>
      <c r="B525" s="1" t="str">
        <f>IF(C525="Name:","B"&amp;ROW(A525)&amp;":D"&amp;MATCH("Name:",$C526:$C$1999,0)+ROW(A525)-1,B524)</f>
        <v>B524:D531</v>
      </c>
      <c r="C525" s="1" t="s">
        <v>417</v>
      </c>
      <c r="D525" s="1" t="s">
        <v>446</v>
      </c>
      <c r="P525" s="1" t="b">
        <v>1</v>
      </c>
      <c r="Q525" s="1" t="b">
        <v>1</v>
      </c>
      <c r="S525" s="1" t="b">
        <v>1</v>
      </c>
    </row>
    <row r="526" spans="1:21" x14ac:dyDescent="0.25">
      <c r="A526" s="1">
        <v>506</v>
      </c>
      <c r="B526" s="1" t="str">
        <f>IF(C526="Name:","B"&amp;ROW(A526)&amp;":D"&amp;MATCH("Name:",$C527:$C$1999,0)+ROW(A526)-1,B525)</f>
        <v>B524:D531</v>
      </c>
      <c r="C526" s="1" t="s">
        <v>240</v>
      </c>
      <c r="D526" s="1" t="s">
        <v>103</v>
      </c>
    </row>
    <row r="527" spans="1:21" x14ac:dyDescent="0.25">
      <c r="A527" s="1">
        <v>507</v>
      </c>
      <c r="B527" s="1" t="str">
        <f>IF(C527="Name:","B"&amp;ROW(A527)&amp;":D"&amp;MATCH("Name:",$C528:$C$1999,0)+ROW(A527)-1,B526)</f>
        <v>B524:D531</v>
      </c>
      <c r="C527" s="1" t="s">
        <v>235</v>
      </c>
      <c r="D527" s="1" t="s">
        <v>105</v>
      </c>
    </row>
    <row r="528" spans="1:21" x14ac:dyDescent="0.25">
      <c r="A528" s="1">
        <v>508</v>
      </c>
      <c r="B528" s="1" t="str">
        <f>IF(C528="Name:","B"&amp;ROW(A528)&amp;":D"&amp;MATCH("Name:",$C529:$C$1999,0)+ROW(A528)-1,B527)</f>
        <v>B524:D531</v>
      </c>
      <c r="C528" s="1" t="s">
        <v>234</v>
      </c>
      <c r="D528" s="1" t="s">
        <v>447</v>
      </c>
    </row>
    <row r="529" spans="1:21" x14ac:dyDescent="0.25">
      <c r="A529" s="1">
        <v>509</v>
      </c>
      <c r="B529" s="1" t="str">
        <f>IF(C529="Name:","B"&amp;ROW(A529)&amp;":D"&amp;MATCH("Name:",$C530:$C$1999,0)+ROW(A529)-1,B528)</f>
        <v>B524:D531</v>
      </c>
      <c r="C529" s="1" t="s">
        <v>339</v>
      </c>
      <c r="D529" s="1" t="s">
        <v>448</v>
      </c>
    </row>
    <row r="530" spans="1:21" x14ac:dyDescent="0.25">
      <c r="A530" s="1">
        <v>510</v>
      </c>
      <c r="B530" s="1" t="str">
        <f>IF(C530="Name:","B"&amp;ROW(A530)&amp;":D"&amp;MATCH("Name:",$C531:$C$1999,0)+ROW(A530)-1,B529)</f>
        <v>B524:D531</v>
      </c>
      <c r="C530" s="1" t="s">
        <v>338</v>
      </c>
      <c r="D530" s="1" t="s">
        <v>354</v>
      </c>
    </row>
    <row r="531" spans="1:21" x14ac:dyDescent="0.25">
      <c r="A531" s="1">
        <v>511</v>
      </c>
      <c r="B531" s="1" t="str">
        <f>IF(C531="Name:","B"&amp;ROW(A531)&amp;":D"&amp;MATCH("Name:",$C532:$C$1999,0)+ROW(A531)-1,B530)</f>
        <v>B524:D531</v>
      </c>
      <c r="C531" s="1" t="s">
        <v>418</v>
      </c>
      <c r="D531" s="1" t="s">
        <v>418</v>
      </c>
    </row>
    <row r="532" spans="1:21" x14ac:dyDescent="0.25">
      <c r="A532" s="1">
        <v>512</v>
      </c>
      <c r="B532" s="1" t="str">
        <f>IF(C532="Name:","B"&amp;ROW(A532)&amp;":D"&amp;MATCH("Name:",$C533:$C$1999,0)+ROW(A532)-1,B531)</f>
        <v>B532:D539</v>
      </c>
      <c r="C532" s="1" t="s">
        <v>233</v>
      </c>
      <c r="D532" s="1" t="s">
        <v>109</v>
      </c>
      <c r="E532" s="1" t="str">
        <f ca="1">LEFT(INDEX(INDIRECT($B532),MATCH(E$2,INDIRECT(SUBSTITUTE(SUBSTITUTE($B532,"D","B"),"B","c")),0),3),SEARCH("(",INDEX(INDIRECT($B532),MATCH(E$2,INDIRECT(SUBSTITUTE(SUBSTITUTE($B532,"D","B"),"B","c")),0),3))-2)</f>
        <v>H. C. Solution</v>
      </c>
      <c r="F532" s="1" t="str">
        <f ca="1">TRIM(SUBSTITUTE(SUBSTITUTE(RIGHT(D532,LEN(D532)-LEN(E532)),")",""),"(",""))</f>
        <v>Greensboro, NC</v>
      </c>
      <c r="G532" s="1" t="str">
        <f ca="1">IFERROR(INDEX(INDIRECT($B532),MATCH(G$2,INDIRECT(SUBSTITUTE(SUBSTITUTE($B532,"D","B"),"B","c")),0),3),"")</f>
        <v>623 Radar Road</v>
      </c>
      <c r="H532" s="1" t="str">
        <f t="shared" ref="H532:O532" ca="1" si="416">IFERROR(INDEX(INDIRECT($B532),MATCH(H$2,INDIRECT(SUBSTITUTE(SUBSTITUTE($B532,"D","B"),"B","c")),0),3),"")</f>
        <v/>
      </c>
      <c r="I532" s="1" t="str">
        <f t="shared" ca="1" si="416"/>
        <v/>
      </c>
      <c r="J532" s="1" t="str">
        <f t="shared" ca="1" si="416"/>
        <v>Greensboro, NC 27410</v>
      </c>
      <c r="K532" s="1" t="str">
        <f t="shared" ca="1" si="416"/>
        <v/>
      </c>
      <c r="L532" s="1" t="str">
        <f t="shared" ca="1" si="416"/>
        <v/>
      </c>
      <c r="M532" s="1" t="str">
        <f t="shared" ca="1" si="416"/>
        <v>(336)668-4410 ext. 3063</v>
      </c>
      <c r="N532" s="1" t="str">
        <f t="shared" ca="1" si="416"/>
        <v>(336)662-8330</v>
      </c>
      <c r="O532" s="1" t="str">
        <f t="shared" ca="1" si="416"/>
        <v>Jose.Pevida@TIMCO.aero</v>
      </c>
      <c r="P532" s="1" t="b">
        <f>IF(LEN(P533)&lt;&gt;0,P533,FALSE)</f>
        <v>0</v>
      </c>
      <c r="Q532" s="1" t="b">
        <f t="shared" ref="Q532" si="417">IF(LEN(Q533)&lt;&gt;0,Q533,FALSE)</f>
        <v>1</v>
      </c>
      <c r="R532" s="1" t="b">
        <f t="shared" ref="R532" si="418">IF(LEN(R533)&lt;&gt;0,R533,FALSE)</f>
        <v>0</v>
      </c>
      <c r="S532" s="1" t="b">
        <f t="shared" ref="S532" si="419">IF(LEN(S533)&lt;&gt;0,S533,FALSE)</f>
        <v>1</v>
      </c>
      <c r="T532" s="1" t="b">
        <f t="shared" ref="T532" si="420">IF(LEN(T533)&lt;&gt;0,T533,FALSE)</f>
        <v>0</v>
      </c>
      <c r="U532" s="1" t="b">
        <f t="shared" ref="U532" si="421">IF(LEN(U533)&lt;&gt;0,U533,FALSE)</f>
        <v>0</v>
      </c>
    </row>
    <row r="533" spans="1:21" x14ac:dyDescent="0.25">
      <c r="A533" s="1">
        <v>513</v>
      </c>
      <c r="B533" s="1" t="str">
        <f>IF(C533="Name:","B"&amp;ROW(A533)&amp;":D"&amp;MATCH("Name:",$C534:$C$1999,0)+ROW(A533)-1,B532)</f>
        <v>B532:D539</v>
      </c>
      <c r="C533" s="1" t="s">
        <v>417</v>
      </c>
      <c r="D533" s="1" t="s">
        <v>504</v>
      </c>
      <c r="Q533" s="1" t="b">
        <v>1</v>
      </c>
      <c r="S533" s="1" t="b">
        <v>1</v>
      </c>
    </row>
    <row r="534" spans="1:21" x14ac:dyDescent="0.25">
      <c r="A534" s="1">
        <v>514</v>
      </c>
      <c r="B534" s="1" t="str">
        <f>IF(C534="Name:","B"&amp;ROW(A534)&amp;":D"&amp;MATCH("Name:",$C535:$C$1999,0)+ROW(A534)-1,B533)</f>
        <v>B532:D539</v>
      </c>
      <c r="C534" s="1" t="s">
        <v>240</v>
      </c>
      <c r="D534" s="1" t="s">
        <v>111</v>
      </c>
    </row>
    <row r="535" spans="1:21" x14ac:dyDescent="0.25">
      <c r="A535" s="1">
        <v>515</v>
      </c>
      <c r="B535" s="1" t="str">
        <f>IF(C535="Name:","B"&amp;ROW(A535)&amp;":D"&amp;MATCH("Name:",$C536:$C$1999,0)+ROW(A535)-1,B534)</f>
        <v>B532:D539</v>
      </c>
      <c r="C535" s="1" t="s">
        <v>235</v>
      </c>
      <c r="D535" s="1" t="s">
        <v>112</v>
      </c>
    </row>
    <row r="536" spans="1:21" x14ac:dyDescent="0.25">
      <c r="A536" s="1">
        <v>516</v>
      </c>
      <c r="B536" s="1" t="str">
        <f>IF(C536="Name:","B"&amp;ROW(A536)&amp;":D"&amp;MATCH("Name:",$C537:$C$1999,0)+ROW(A536)-1,B535)</f>
        <v>B532:D539</v>
      </c>
      <c r="C536" s="1" t="s">
        <v>234</v>
      </c>
      <c r="D536" s="1" t="s">
        <v>514</v>
      </c>
    </row>
    <row r="537" spans="1:21" x14ac:dyDescent="0.25">
      <c r="A537" s="1">
        <v>517</v>
      </c>
      <c r="B537" s="1" t="str">
        <f>IF(C537="Name:","B"&amp;ROW(A537)&amp;":D"&amp;MATCH("Name:",$C538:$C$1999,0)+ROW(A537)-1,B536)</f>
        <v>B532:D539</v>
      </c>
      <c r="C537" s="1" t="s">
        <v>339</v>
      </c>
      <c r="D537" s="1" t="s">
        <v>515</v>
      </c>
    </row>
    <row r="538" spans="1:21" x14ac:dyDescent="0.25">
      <c r="A538" s="1">
        <v>518</v>
      </c>
      <c r="B538" s="1" t="str">
        <f>IF(C538="Name:","B"&amp;ROW(A538)&amp;":D"&amp;MATCH("Name:",$C539:$C$1999,0)+ROW(A538)-1,B537)</f>
        <v>B532:D539</v>
      </c>
      <c r="C538" s="1" t="s">
        <v>338</v>
      </c>
      <c r="D538" s="1" t="s">
        <v>394</v>
      </c>
    </row>
    <row r="539" spans="1:21" x14ac:dyDescent="0.25">
      <c r="A539" s="1">
        <v>519</v>
      </c>
      <c r="B539" s="1" t="str">
        <f>IF(C539="Name:","B"&amp;ROW(A539)&amp;":D"&amp;MATCH("Name:",$C540:$C$1999,0)+ROW(A539)-1,B538)</f>
        <v>B532:D539</v>
      </c>
      <c r="C539" s="1" t="s">
        <v>418</v>
      </c>
      <c r="D539" s="1" t="s">
        <v>418</v>
      </c>
    </row>
    <row r="540" spans="1:21" x14ac:dyDescent="0.25">
      <c r="A540" s="1">
        <v>520</v>
      </c>
      <c r="B540" s="1" t="str">
        <f>IF(C540="Name:","B"&amp;ROW(A540)&amp;":D"&amp;MATCH("Name:",$C541:$C$1999,0)+ROW(A540)-1,B539)</f>
        <v>B540:D546</v>
      </c>
      <c r="C540" s="1" t="s">
        <v>233</v>
      </c>
      <c r="D540" s="1" t="s">
        <v>115</v>
      </c>
      <c r="E540" s="1" t="str">
        <f ca="1">LEFT(INDEX(INDIRECT($B540),MATCH(E$2,INDIRECT(SUBSTITUTE(SUBSTITUTE($B540,"D","B"),"B","c")),0),3),SEARCH("(",INDEX(INDIRECT($B540),MATCH(E$2,INDIRECT(SUBSTITUTE(SUBSTITUTE($B540,"D","B"),"B","c")),0),3))-2)</f>
        <v>Goodrich</v>
      </c>
      <c r="F540" s="1" t="str">
        <f ca="1">TRIM(SUBSTITUTE(SUBSTITUTE(RIGHT(D540,LEN(D540)-LEN(E540)),")",""),"(",""))</f>
        <v>Troy, OH</v>
      </c>
      <c r="G540" s="1" t="str">
        <f ca="1">IFERROR(INDEX(INDIRECT($B540),MATCH(G$2,INDIRECT(SUBSTITUTE(SUBSTITUTE($B540,"D","B"),"B","c")),0),3),"")</f>
        <v>101 Waco St.</v>
      </c>
      <c r="H540" s="1" t="str">
        <f t="shared" ref="H540:O540" ca="1" si="422">IFERROR(INDEX(INDIRECT($B540),MATCH(H$2,INDIRECT(SUBSTITUTE(SUBSTITUTE($B540,"D","B"),"B","c")),0),3),"")</f>
        <v/>
      </c>
      <c r="I540" s="1" t="str">
        <f t="shared" ca="1" si="422"/>
        <v/>
      </c>
      <c r="J540" s="1" t="str">
        <f t="shared" ca="1" si="422"/>
        <v>Troy, OH 45373</v>
      </c>
      <c r="K540" s="1" t="str">
        <f t="shared" ca="1" si="422"/>
        <v/>
      </c>
      <c r="L540" s="1" t="str">
        <f t="shared" ca="1" si="422"/>
        <v/>
      </c>
      <c r="M540" s="1" t="str">
        <f t="shared" ca="1" si="422"/>
        <v>(937)440-2296</v>
      </c>
      <c r="N540" s="1" t="str">
        <f t="shared" ca="1" si="422"/>
        <v/>
      </c>
      <c r="O540" s="1" t="str">
        <f t="shared" ca="1" si="422"/>
        <v>chris.balon@collins.com</v>
      </c>
      <c r="P540" s="1" t="b">
        <f>IF(LEN(P541)&lt;&gt;0,P541,FALSE)</f>
        <v>0</v>
      </c>
      <c r="Q540" s="1" t="b">
        <f t="shared" ref="Q540" si="423">IF(LEN(Q541)&lt;&gt;0,Q541,FALSE)</f>
        <v>1</v>
      </c>
      <c r="R540" s="1" t="b">
        <f t="shared" ref="R540" si="424">IF(LEN(R541)&lt;&gt;0,R541,FALSE)</f>
        <v>0</v>
      </c>
      <c r="S540" s="1" t="b">
        <f t="shared" ref="S540" si="425">IF(LEN(S541)&lt;&gt;0,S541,FALSE)</f>
        <v>0</v>
      </c>
      <c r="T540" s="1" t="b">
        <f t="shared" ref="T540" si="426">IF(LEN(T541)&lt;&gt;0,T541,FALSE)</f>
        <v>1</v>
      </c>
      <c r="U540" s="1" t="b">
        <f t="shared" ref="U540" si="427">IF(LEN(U541)&lt;&gt;0,U541,FALSE)</f>
        <v>0</v>
      </c>
    </row>
    <row r="541" spans="1:21" x14ac:dyDescent="0.25">
      <c r="A541" s="1">
        <v>521</v>
      </c>
      <c r="B541" s="1" t="str">
        <f>IF(C541="Name:","B"&amp;ROW(A541)&amp;":D"&amp;MATCH("Name:",$C542:$C$1999,0)+ROW(A541)-1,B540)</f>
        <v>B540:D546</v>
      </c>
      <c r="C541" s="1" t="s">
        <v>417</v>
      </c>
      <c r="D541" s="1" t="s">
        <v>481</v>
      </c>
      <c r="Q541" s="1" t="b">
        <v>1</v>
      </c>
      <c r="T541" s="1" t="b">
        <v>1</v>
      </c>
    </row>
    <row r="542" spans="1:21" x14ac:dyDescent="0.25">
      <c r="A542" s="1">
        <v>522</v>
      </c>
      <c r="B542" s="1" t="str">
        <f>IF(C542="Name:","B"&amp;ROW(A542)&amp;":D"&amp;MATCH("Name:",$C543:$C$1999,0)+ROW(A542)-1,B541)</f>
        <v>B540:D546</v>
      </c>
      <c r="C542" s="1" t="s">
        <v>240</v>
      </c>
      <c r="D542" s="1" t="s">
        <v>117</v>
      </c>
    </row>
    <row r="543" spans="1:21" x14ac:dyDescent="0.25">
      <c r="A543" s="1">
        <v>523</v>
      </c>
      <c r="B543" s="1" t="str">
        <f>IF(C543="Name:","B"&amp;ROW(A543)&amp;":D"&amp;MATCH("Name:",$C544:$C$1999,0)+ROW(A543)-1,B542)</f>
        <v>B540:D546</v>
      </c>
      <c r="C543" s="1" t="s">
        <v>235</v>
      </c>
      <c r="D543" s="1" t="s">
        <v>118</v>
      </c>
    </row>
    <row r="544" spans="1:21" x14ac:dyDescent="0.25">
      <c r="A544" s="1">
        <v>524</v>
      </c>
      <c r="B544" s="1" t="str">
        <f>IF(C544="Name:","B"&amp;ROW(A544)&amp;":D"&amp;MATCH("Name:",$C545:$C$1999,0)+ROW(A544)-1,B543)</f>
        <v>B540:D546</v>
      </c>
      <c r="C544" s="1" t="s">
        <v>234</v>
      </c>
      <c r="D544" s="1" t="s">
        <v>516</v>
      </c>
    </row>
    <row r="545" spans="1:21" x14ac:dyDescent="0.25">
      <c r="A545" s="1">
        <v>525</v>
      </c>
      <c r="B545" s="1" t="str">
        <f>IF(C545="Name:","B"&amp;ROW(A545)&amp;":D"&amp;MATCH("Name:",$C546:$C$1999,0)+ROW(A545)-1,B544)</f>
        <v>B540:D546</v>
      </c>
      <c r="C545" s="1" t="s">
        <v>338</v>
      </c>
      <c r="D545" s="1" t="s">
        <v>395</v>
      </c>
    </row>
    <row r="546" spans="1:21" x14ac:dyDescent="0.25">
      <c r="A546" s="1">
        <v>526</v>
      </c>
      <c r="B546" s="1" t="str">
        <f>IF(C546="Name:","B"&amp;ROW(A546)&amp;":D"&amp;MATCH("Name:",$C547:$C$1999,0)+ROW(A546)-1,B545)</f>
        <v>B540:D546</v>
      </c>
      <c r="C546" s="1" t="s">
        <v>418</v>
      </c>
      <c r="D546" s="1" t="s">
        <v>418</v>
      </c>
    </row>
    <row r="547" spans="1:21" x14ac:dyDescent="0.25">
      <c r="A547" s="1">
        <v>527</v>
      </c>
      <c r="B547" s="1" t="str">
        <f>IF(C547="Name:","B"&amp;ROW(A547)&amp;":D"&amp;MATCH("Name:",$C548:$C$1999,0)+ROW(A547)-1,B546)</f>
        <v>B547:D554</v>
      </c>
      <c r="C547" s="1" t="s">
        <v>233</v>
      </c>
      <c r="D547" s="1" t="s">
        <v>56</v>
      </c>
      <c r="E547" s="1" t="str">
        <f ca="1">LEFT(INDEX(INDIRECT($B547),MATCH(E$2,INDIRECT(SUBSTITUTE(SUBSTITUTE($B547,"D","B"),"B","c")),0),3),SEARCH("(",INDEX(INDIRECT($B547),MATCH(E$2,INDIRECT(SUBSTITUTE(SUBSTITUTE($B547,"D","B"),"B","c")),0),3))-2)</f>
        <v>Hartzell Propel</v>
      </c>
      <c r="F547" s="1" t="str">
        <f ca="1">TRIM(SUBSTITUTE(SUBSTITUTE(RIGHT(D547,LEN(D547)-LEN(E547)),")",""),"(",""))</f>
        <v>Piqua, OH</v>
      </c>
      <c r="G547" s="1" t="str">
        <f ca="1">IFERROR(INDEX(INDIRECT($B547),MATCH(G$2,INDIRECT(SUBSTITUTE(SUBSTITUTE($B547,"D","B"),"B","c")),0),3),"")</f>
        <v>One Propeller Place</v>
      </c>
      <c r="H547" s="1" t="str">
        <f t="shared" ref="H547:O547" ca="1" si="428">IFERROR(INDEX(INDIRECT($B547),MATCH(H$2,INDIRECT(SUBSTITUTE(SUBSTITUTE($B547,"D","B"),"B","c")),0),3),"")</f>
        <v/>
      </c>
      <c r="I547" s="1" t="str">
        <f t="shared" ca="1" si="428"/>
        <v/>
      </c>
      <c r="J547" s="1" t="str">
        <f t="shared" ca="1" si="428"/>
        <v>Piqua, OH 45356-2634</v>
      </c>
      <c r="K547" s="1" t="str">
        <f t="shared" ca="1" si="428"/>
        <v/>
      </c>
      <c r="L547" s="1" t="str">
        <f t="shared" ca="1" si="428"/>
        <v/>
      </c>
      <c r="M547" s="1" t="str">
        <f t="shared" ca="1" si="428"/>
        <v>(937)778-4346</v>
      </c>
      <c r="N547" s="1" t="str">
        <f t="shared" ca="1" si="428"/>
        <v>(937)778-4365</v>
      </c>
      <c r="O547" s="1" t="str">
        <f t="shared" ca="1" si="428"/>
        <v>rbowerman@hartzellprop.com</v>
      </c>
      <c r="P547" s="1" t="b">
        <f>IF(LEN(P548)&lt;&gt;0,P548,FALSE)</f>
        <v>0</v>
      </c>
      <c r="Q547" s="1" t="b">
        <f t="shared" ref="Q547" si="429">IF(LEN(Q548)&lt;&gt;0,Q548,FALSE)</f>
        <v>1</v>
      </c>
      <c r="R547" s="1" t="b">
        <f t="shared" ref="R547" si="430">IF(LEN(R548)&lt;&gt;0,R548,FALSE)</f>
        <v>1</v>
      </c>
      <c r="S547" s="1" t="b">
        <f t="shared" ref="S547" si="431">IF(LEN(S548)&lt;&gt;0,S548,FALSE)</f>
        <v>1</v>
      </c>
      <c r="T547" s="1" t="b">
        <f t="shared" ref="T547" si="432">IF(LEN(T548)&lt;&gt;0,T548,FALSE)</f>
        <v>0</v>
      </c>
      <c r="U547" s="1" t="b">
        <f t="shared" ref="U547" si="433">IF(LEN(U548)&lt;&gt;0,U548,FALSE)</f>
        <v>1</v>
      </c>
    </row>
    <row r="548" spans="1:21" x14ac:dyDescent="0.25">
      <c r="A548" s="1">
        <v>528</v>
      </c>
      <c r="B548" s="1" t="str">
        <f>IF(C548="Name:","B"&amp;ROW(A548)&amp;":D"&amp;MATCH("Name:",$C549:$C$1999,0)+ROW(A548)-1,B547)</f>
        <v>B547:D554</v>
      </c>
      <c r="C548" s="1" t="s">
        <v>417</v>
      </c>
      <c r="D548" s="1" t="s">
        <v>476</v>
      </c>
      <c r="Q548" s="1" t="b">
        <v>1</v>
      </c>
      <c r="R548" s="1" t="b">
        <v>1</v>
      </c>
      <c r="S548" s="1" t="b">
        <v>1</v>
      </c>
      <c r="U548" s="1" t="b">
        <v>1</v>
      </c>
    </row>
    <row r="549" spans="1:21" x14ac:dyDescent="0.25">
      <c r="A549" s="1">
        <v>529</v>
      </c>
      <c r="B549" s="1" t="str">
        <f>IF(C549="Name:","B"&amp;ROW(A549)&amp;":D"&amp;MATCH("Name:",$C550:$C$1999,0)+ROW(A549)-1,B548)</f>
        <v>B547:D554</v>
      </c>
      <c r="C549" s="1" t="s">
        <v>240</v>
      </c>
      <c r="D549" s="1" t="s">
        <v>58</v>
      </c>
    </row>
    <row r="550" spans="1:21" x14ac:dyDescent="0.25">
      <c r="A550" s="1">
        <v>530</v>
      </c>
      <c r="B550" s="1" t="str">
        <f>IF(C550="Name:","B"&amp;ROW(A550)&amp;":D"&amp;MATCH("Name:",$C551:$C$1999,0)+ROW(A550)-1,B549)</f>
        <v>B547:D554</v>
      </c>
      <c r="C550" s="1" t="s">
        <v>235</v>
      </c>
      <c r="D550" s="1" t="s">
        <v>59</v>
      </c>
    </row>
    <row r="551" spans="1:21" x14ac:dyDescent="0.25">
      <c r="A551" s="1">
        <v>531</v>
      </c>
      <c r="B551" s="1" t="str">
        <f>IF(C551="Name:","B"&amp;ROW(A551)&amp;":D"&amp;MATCH("Name:",$C552:$C$1999,0)+ROW(A551)-1,B550)</f>
        <v>B547:D554</v>
      </c>
      <c r="C551" s="1" t="s">
        <v>234</v>
      </c>
      <c r="D551" s="1" t="s">
        <v>477</v>
      </c>
    </row>
    <row r="552" spans="1:21" x14ac:dyDescent="0.25">
      <c r="A552" s="1">
        <v>532</v>
      </c>
      <c r="B552" s="1" t="str">
        <f>IF(C552="Name:","B"&amp;ROW(A552)&amp;":D"&amp;MATCH("Name:",$C553:$C$1999,0)+ROW(A552)-1,B551)</f>
        <v>B547:D554</v>
      </c>
      <c r="C552" s="1" t="s">
        <v>339</v>
      </c>
      <c r="D552" s="1" t="s">
        <v>478</v>
      </c>
    </row>
    <row r="553" spans="1:21" x14ac:dyDescent="0.25">
      <c r="A553" s="1">
        <v>533</v>
      </c>
      <c r="B553" s="1" t="str">
        <f>IF(C553="Name:","B"&amp;ROW(A553)&amp;":D"&amp;MATCH("Name:",$C554:$C$1999,0)+ROW(A553)-1,B552)</f>
        <v>B547:D554</v>
      </c>
      <c r="C553" s="1" t="s">
        <v>338</v>
      </c>
      <c r="D553" s="1" t="s">
        <v>371</v>
      </c>
    </row>
    <row r="554" spans="1:21" x14ac:dyDescent="0.25">
      <c r="A554" s="1">
        <v>534</v>
      </c>
      <c r="B554" s="1" t="str">
        <f>IF(C554="Name:","B"&amp;ROW(A554)&amp;":D"&amp;MATCH("Name:",$C555:$C$1999,0)+ROW(A554)-1,B553)</f>
        <v>B547:D554</v>
      </c>
      <c r="C554" s="1" t="s">
        <v>418</v>
      </c>
      <c r="D554" s="1" t="s">
        <v>418</v>
      </c>
    </row>
    <row r="555" spans="1:21" x14ac:dyDescent="0.25">
      <c r="A555" s="1">
        <v>535</v>
      </c>
      <c r="B555" s="1" t="str">
        <f>IF(C555="Name:","B"&amp;ROW(A555)&amp;":D"&amp;MATCH("Name:",$C556:$C$1999,0)+ROW(A555)-1,B554)</f>
        <v>B555:D561</v>
      </c>
      <c r="C555" s="1" t="s">
        <v>233</v>
      </c>
      <c r="D555" s="1" t="s">
        <v>119</v>
      </c>
      <c r="E555" s="1" t="str">
        <f ca="1">LEFT(INDEX(INDIRECT($B555),MATCH(E$2,INDIRECT(SUBSTITUTE(SUBSTITUTE($B555,"D","B"),"B","c")),0),3),SEARCH("(",INDEX(INDIRECT($B555),MATCH(E$2,INDIRECT(SUBSTITUTE(SUBSTITUTE($B555,"D","B"),"B","c")),0),3))-2)</f>
        <v>VT DRB Aviation</v>
      </c>
      <c r="F555" s="1" t="str">
        <f ca="1">TRIM(SUBSTITUTE(SUBSTITUTE(RIGHT(D555,LEN(D555)-LEN(E555)),")",""),"(",""))</f>
        <v>San Antonio, TX</v>
      </c>
      <c r="G555" s="1" t="str">
        <f ca="1">IFERROR(INDEX(INDIRECT($B555),MATCH(G$2,INDIRECT(SUBSTITUTE(SUBSTITUTE($B555,"D","B"),"B","c")),0),3),"")</f>
        <v>9800 John Saunders Road</v>
      </c>
      <c r="H555" s="1" t="str">
        <f t="shared" ref="H555:O555" ca="1" si="434">IFERROR(INDEX(INDIRECT($B555),MATCH(H$2,INDIRECT(SUBSTITUTE(SUBSTITUTE($B555,"D","B"),"B","c")),0),3),"")</f>
        <v/>
      </c>
      <c r="I555" s="1" t="str">
        <f t="shared" ca="1" si="434"/>
        <v/>
      </c>
      <c r="J555" s="1" t="str">
        <f t="shared" ca="1" si="434"/>
        <v>San Antonio, TX 78216</v>
      </c>
      <c r="K555" s="1" t="str">
        <f t="shared" ca="1" si="434"/>
        <v/>
      </c>
      <c r="L555" s="1" t="str">
        <f t="shared" ca="1" si="434"/>
        <v/>
      </c>
      <c r="M555" s="1" t="str">
        <f t="shared" ca="1" si="434"/>
        <v>(210)293-3728</v>
      </c>
      <c r="N555" s="1" t="str">
        <f t="shared" ca="1" si="434"/>
        <v/>
      </c>
      <c r="O555" s="1" t="str">
        <f t="shared" ca="1" si="434"/>
        <v>Felton.PAYTON@stengg.us</v>
      </c>
      <c r="P555" s="1" t="b">
        <f>IF(LEN(P556)&lt;&gt;0,P556,FALSE)</f>
        <v>1</v>
      </c>
      <c r="Q555" s="1" t="b">
        <f t="shared" ref="Q555" si="435">IF(LEN(Q556)&lt;&gt;0,Q556,FALSE)</f>
        <v>1</v>
      </c>
      <c r="R555" s="1" t="b">
        <f t="shared" ref="R555" si="436">IF(LEN(R556)&lt;&gt;0,R556,FALSE)</f>
        <v>0</v>
      </c>
      <c r="S555" s="1" t="b">
        <f t="shared" ref="S555" si="437">IF(LEN(S556)&lt;&gt;0,S556,FALSE)</f>
        <v>1</v>
      </c>
      <c r="T555" s="1" t="b">
        <f t="shared" ref="T555" si="438">IF(LEN(T556)&lt;&gt;0,T556,FALSE)</f>
        <v>0</v>
      </c>
      <c r="U555" s="1" t="b">
        <f t="shared" ref="U555" si="439">IF(LEN(U556)&lt;&gt;0,U556,FALSE)</f>
        <v>0</v>
      </c>
    </row>
    <row r="556" spans="1:21" x14ac:dyDescent="0.25">
      <c r="A556" s="1">
        <v>536</v>
      </c>
      <c r="B556" s="1" t="str">
        <f>IF(C556="Name:","B"&amp;ROW(A556)&amp;":D"&amp;MATCH("Name:",$C557:$C$1999,0)+ROW(A556)-1,B555)</f>
        <v>B555:D561</v>
      </c>
      <c r="C556" s="1" t="s">
        <v>417</v>
      </c>
      <c r="D556" s="1" t="s">
        <v>446</v>
      </c>
      <c r="P556" s="1" t="b">
        <v>1</v>
      </c>
      <c r="Q556" s="1" t="b">
        <v>1</v>
      </c>
      <c r="S556" s="1" t="b">
        <v>1</v>
      </c>
    </row>
    <row r="557" spans="1:21" x14ac:dyDescent="0.25">
      <c r="A557" s="1">
        <v>537</v>
      </c>
      <c r="B557" s="1" t="str">
        <f>IF(C557="Name:","B"&amp;ROW(A557)&amp;":D"&amp;MATCH("Name:",$C558:$C$1999,0)+ROW(A557)-1,B556)</f>
        <v>B555:D561</v>
      </c>
      <c r="C557" s="1" t="s">
        <v>240</v>
      </c>
      <c r="D557" s="1" t="s">
        <v>120</v>
      </c>
    </row>
    <row r="558" spans="1:21" x14ac:dyDescent="0.25">
      <c r="A558" s="1">
        <v>538</v>
      </c>
      <c r="B558" s="1" t="str">
        <f>IF(C558="Name:","B"&amp;ROW(A558)&amp;":D"&amp;MATCH("Name:",$C559:$C$1999,0)+ROW(A558)-1,B557)</f>
        <v>B555:D561</v>
      </c>
      <c r="C558" s="1" t="s">
        <v>235</v>
      </c>
      <c r="D558" s="1" t="s">
        <v>121</v>
      </c>
    </row>
    <row r="559" spans="1:21" x14ac:dyDescent="0.25">
      <c r="A559" s="1">
        <v>539</v>
      </c>
      <c r="B559" s="1" t="str">
        <f>IF(C559="Name:","B"&amp;ROW(A559)&amp;":D"&amp;MATCH("Name:",$C560:$C$1999,0)+ROW(A559)-1,B558)</f>
        <v>B555:D561</v>
      </c>
      <c r="C559" s="1" t="s">
        <v>234</v>
      </c>
      <c r="D559" s="1" t="s">
        <v>459</v>
      </c>
    </row>
    <row r="560" spans="1:21" x14ac:dyDescent="0.25">
      <c r="A560" s="1">
        <v>540</v>
      </c>
      <c r="B560" s="1" t="str">
        <f>IF(C560="Name:","B"&amp;ROW(A560)&amp;":D"&amp;MATCH("Name:",$C561:$C$1999,0)+ROW(A560)-1,B559)</f>
        <v>B555:D561</v>
      </c>
      <c r="C560" s="1" t="s">
        <v>338</v>
      </c>
      <c r="D560" s="1" t="s">
        <v>362</v>
      </c>
    </row>
    <row r="561" spans="1:21" x14ac:dyDescent="0.25">
      <c r="A561" s="1">
        <v>541</v>
      </c>
      <c r="B561" s="1" t="str">
        <f>IF(C561="Name:","B"&amp;ROW(A561)&amp;":D"&amp;MATCH("Name:",$C562:$C$1999,0)+ROW(A561)-1,B560)</f>
        <v>B555:D561</v>
      </c>
      <c r="C561" s="1" t="s">
        <v>418</v>
      </c>
      <c r="D561" s="1" t="s">
        <v>418</v>
      </c>
    </row>
    <row r="562" spans="1:21" x14ac:dyDescent="0.25">
      <c r="A562" s="1">
        <v>542</v>
      </c>
      <c r="B562" s="1" t="str">
        <f>IF(C562="Name:","B"&amp;ROW(A562)&amp;":D"&amp;MATCH("Name:",$C563:$C$1999,0)+ROW(A562)-1,B561)</f>
        <v>B562:D568</v>
      </c>
      <c r="C562" s="1" t="s">
        <v>233</v>
      </c>
      <c r="D562" s="1" t="s">
        <v>122</v>
      </c>
      <c r="E562" s="1" t="str">
        <f ca="1">LEFT(INDEX(INDIRECT($B562),MATCH(E$2,INDIRECT(SUBSTITUTE(SUBSTITUTE($B562,"D","B"),"B","c")),0),3),SEARCH("(",INDEX(INDIRECT($B562),MATCH(E$2,INDIRECT(SUBSTITUTE(SUBSTITUTE($B562,"D","B"),"B","c")),0),3))-2)</f>
        <v>Wencor</v>
      </c>
      <c r="F562" s="1" t="str">
        <f ca="1">TRIM(SUBSTITUTE(SUBSTITUTE(RIGHT(D562,LEN(D562)-LEN(E562)),")",""),"(",""))</f>
        <v>Springville, UT</v>
      </c>
      <c r="G562" s="1" t="str">
        <f ca="1">IFERROR(INDEX(INDIRECT($B562),MATCH(G$2,INDIRECT(SUBSTITUTE(SUBSTITUTE($B562,"D","B"),"B","c")),0),3),"")</f>
        <v>3577 South Mountain Vista Parkway, Suite A</v>
      </c>
      <c r="H562" s="1" t="str">
        <f t="shared" ref="H562:O562" ca="1" si="440">IFERROR(INDEX(INDIRECT($B562),MATCH(H$2,INDIRECT(SUBSTITUTE(SUBSTITUTE($B562,"D","B"),"B","c")),0),3),"")</f>
        <v/>
      </c>
      <c r="I562" s="1" t="str">
        <f t="shared" ca="1" si="440"/>
        <v/>
      </c>
      <c r="J562" s="1" t="str">
        <f t="shared" ca="1" si="440"/>
        <v>Provo, UT 84606</v>
      </c>
      <c r="K562" s="1" t="str">
        <f t="shared" ca="1" si="440"/>
        <v/>
      </c>
      <c r="L562" s="1" t="str">
        <f t="shared" ca="1" si="440"/>
        <v/>
      </c>
      <c r="M562" s="1" t="str">
        <f t="shared" ca="1" si="440"/>
        <v>(520)977-9824</v>
      </c>
      <c r="N562" s="1" t="str">
        <f t="shared" ca="1" si="440"/>
        <v/>
      </c>
      <c r="O562" s="1" t="str">
        <f t="shared" ca="1" si="440"/>
        <v>Jim.Davidson@Wencor.com</v>
      </c>
      <c r="P562" s="1" t="b">
        <f>IF(LEN(P563)&lt;&gt;0,P563,FALSE)</f>
        <v>0</v>
      </c>
      <c r="Q562" s="1" t="b">
        <f t="shared" ref="Q562" si="441">IF(LEN(Q563)&lt;&gt;0,Q563,FALSE)</f>
        <v>1</v>
      </c>
      <c r="R562" s="1" t="b">
        <f t="shared" ref="R562" si="442">IF(LEN(R563)&lt;&gt;0,R563,FALSE)</f>
        <v>0</v>
      </c>
      <c r="S562" s="1" t="b">
        <f t="shared" ref="S562" si="443">IF(LEN(S563)&lt;&gt;0,S563,FALSE)</f>
        <v>0</v>
      </c>
      <c r="T562" s="1" t="b">
        <f t="shared" ref="T562" si="444">IF(LEN(T563)&lt;&gt;0,T563,FALSE)</f>
        <v>0</v>
      </c>
      <c r="U562" s="1" t="b">
        <f t="shared" ref="U562" si="445">IF(LEN(U563)&lt;&gt;0,U563,FALSE)</f>
        <v>0</v>
      </c>
    </row>
    <row r="563" spans="1:21" x14ac:dyDescent="0.25">
      <c r="A563" s="1">
        <v>543</v>
      </c>
      <c r="B563" s="1" t="str">
        <f>IF(C563="Name:","B"&amp;ROW(A563)&amp;":D"&amp;MATCH("Name:",$C564:$C$1999,0)+ROW(A563)-1,B562)</f>
        <v>B562:D568</v>
      </c>
      <c r="C563" s="1" t="s">
        <v>417</v>
      </c>
      <c r="D563" s="1" t="s">
        <v>228</v>
      </c>
      <c r="Q563" s="1" t="b">
        <v>1</v>
      </c>
    </row>
    <row r="564" spans="1:21" x14ac:dyDescent="0.25">
      <c r="A564" s="1">
        <v>544</v>
      </c>
      <c r="B564" s="1" t="str">
        <f>IF(C564="Name:","B"&amp;ROW(A564)&amp;":D"&amp;MATCH("Name:",$C565:$C$1999,0)+ROW(A564)-1,B563)</f>
        <v>B562:D568</v>
      </c>
      <c r="C564" s="1" t="s">
        <v>240</v>
      </c>
      <c r="D564" s="1" t="s">
        <v>123</v>
      </c>
    </row>
    <row r="565" spans="1:21" x14ac:dyDescent="0.25">
      <c r="A565" s="1">
        <v>545</v>
      </c>
      <c r="B565" s="1" t="str">
        <f>IF(C565="Name:","B"&amp;ROW(A565)&amp;":D"&amp;MATCH("Name:",$C566:$C$1999,0)+ROW(A565)-1,B564)</f>
        <v>B562:D568</v>
      </c>
      <c r="C565" s="1" t="s">
        <v>235</v>
      </c>
      <c r="D565" s="1" t="s">
        <v>124</v>
      </c>
    </row>
    <row r="566" spans="1:21" x14ac:dyDescent="0.25">
      <c r="A566" s="1">
        <v>546</v>
      </c>
      <c r="B566" s="1" t="str">
        <f>IF(C566="Name:","B"&amp;ROW(A566)&amp;":D"&amp;MATCH("Name:",$C567:$C$1999,0)+ROW(A566)-1,B565)</f>
        <v>B562:D568</v>
      </c>
      <c r="C566" s="1" t="s">
        <v>234</v>
      </c>
      <c r="D566" s="1" t="s">
        <v>517</v>
      </c>
    </row>
    <row r="567" spans="1:21" x14ac:dyDescent="0.25">
      <c r="A567" s="1">
        <v>547</v>
      </c>
      <c r="B567" s="1" t="str">
        <f>IF(C567="Name:","B"&amp;ROW(A567)&amp;":D"&amp;MATCH("Name:",$C568:$C$1999,0)+ROW(A567)-1,B566)</f>
        <v>B562:D568</v>
      </c>
      <c r="C567" s="1" t="s">
        <v>338</v>
      </c>
      <c r="D567" s="1" t="s">
        <v>396</v>
      </c>
    </row>
    <row r="568" spans="1:21" x14ac:dyDescent="0.25">
      <c r="A568" s="1">
        <v>548</v>
      </c>
      <c r="B568" s="1" t="str">
        <f>IF(C568="Name:","B"&amp;ROW(A568)&amp;":D"&amp;MATCH("Name:",$C569:$C$1999,0)+ROW(A568)-1,B567)</f>
        <v>B562:D568</v>
      </c>
      <c r="C568" s="1" t="s">
        <v>418</v>
      </c>
      <c r="D568" s="1" t="s">
        <v>418</v>
      </c>
    </row>
    <row r="569" spans="1:21" x14ac:dyDescent="0.25">
      <c r="A569" s="1">
        <v>549</v>
      </c>
      <c r="B569" s="1" t="str">
        <f>IF(C569="Name:","B"&amp;ROW(A569)&amp;":D"&amp;MATCH("Name:",$C570:$C$1999,0)+ROW(A569)-1,B568)</f>
        <v>B569:D575</v>
      </c>
      <c r="C569" s="1" t="s">
        <v>233</v>
      </c>
      <c r="D569" s="1" t="s">
        <v>125</v>
      </c>
      <c r="E569" s="1" t="str">
        <f ca="1">LEFT(INDEX(INDIRECT($B569),MATCH(E$2,INDIRECT(SUBSTITUTE(SUBSTITUTE($B569,"D","B"),"B","c")),0),3),SEARCH("(",INDEX(INDIRECT($B569),MATCH(E$2,INDIRECT(SUBSTITUTE(SUBSTITUTE($B569,"D","B"),"B","c")),0),3))-2)</f>
        <v>B/E-FSI</v>
      </c>
      <c r="F569" s="1" t="str">
        <f ca="1">TRIM(SUBSTITUTE(SUBSTITUTE(RIGHT(D569,LEN(D569)-LEN(E569)),")",""),"(",""))</f>
        <v>Everett, WA</v>
      </c>
      <c r="G569" s="1" t="str">
        <f ca="1">IFERROR(INDEX(INDIRECT($B569),MATCH(G$2,INDIRECT(SUBSTITUTE(SUBSTITUTE($B569,"D","B"),"B","c")),0),3),"")</f>
        <v>11404 Commando Rd. W, Suite C</v>
      </c>
      <c r="H569" s="1" t="str">
        <f t="shared" ref="H569:O569" ca="1" si="446">IFERROR(INDEX(INDIRECT($B569),MATCH(H$2,INDIRECT(SUBSTITUTE(SUBSTITUTE($B569,"D","B"),"B","c")),0),3),"")</f>
        <v/>
      </c>
      <c r="I569" s="1" t="str">
        <f t="shared" ca="1" si="446"/>
        <v/>
      </c>
      <c r="J569" s="1" t="str">
        <f t="shared" ca="1" si="446"/>
        <v>Everett, WA 98204</v>
      </c>
      <c r="K569" s="1" t="str">
        <f t="shared" ca="1" si="446"/>
        <v/>
      </c>
      <c r="L569" s="1" t="str">
        <f t="shared" ca="1" si="446"/>
        <v/>
      </c>
      <c r="M569" s="1" t="str">
        <f t="shared" ca="1" si="446"/>
        <v>(360)657-7739</v>
      </c>
      <c r="N569" s="1" t="str">
        <f t="shared" ca="1" si="446"/>
        <v/>
      </c>
      <c r="O569" s="1" t="str">
        <f t="shared" ca="1" si="446"/>
        <v>brian.raker@collins.com</v>
      </c>
      <c r="P569" s="1" t="b">
        <f>IF(LEN(P570)&lt;&gt;0,P570,FALSE)</f>
        <v>0</v>
      </c>
      <c r="Q569" s="1" t="b">
        <f t="shared" ref="Q569" si="447">IF(LEN(Q570)&lt;&gt;0,Q570,FALSE)</f>
        <v>1</v>
      </c>
      <c r="R569" s="1" t="b">
        <f t="shared" ref="R569" si="448">IF(LEN(R570)&lt;&gt;0,R570,FALSE)</f>
        <v>0</v>
      </c>
      <c r="S569" s="1" t="b">
        <f t="shared" ref="S569" si="449">IF(LEN(S570)&lt;&gt;0,S570,FALSE)</f>
        <v>1</v>
      </c>
      <c r="T569" s="1" t="b">
        <f t="shared" ref="T569" si="450">IF(LEN(T570)&lt;&gt;0,T570,FALSE)</f>
        <v>0</v>
      </c>
      <c r="U569" s="1" t="b">
        <f t="shared" ref="U569" si="451">IF(LEN(U570)&lt;&gt;0,U570,FALSE)</f>
        <v>0</v>
      </c>
    </row>
    <row r="570" spans="1:21" x14ac:dyDescent="0.25">
      <c r="A570" s="1">
        <v>550</v>
      </c>
      <c r="B570" s="1" t="str">
        <f>IF(C570="Name:","B"&amp;ROW(A570)&amp;":D"&amp;MATCH("Name:",$C571:$C$1999,0)+ROW(A570)-1,B569)</f>
        <v>B569:D575</v>
      </c>
      <c r="C570" s="1" t="s">
        <v>417</v>
      </c>
      <c r="D570" s="1" t="s">
        <v>504</v>
      </c>
      <c r="Q570" s="1" t="b">
        <v>1</v>
      </c>
      <c r="S570" s="1" t="b">
        <v>1</v>
      </c>
    </row>
    <row r="571" spans="1:21" x14ac:dyDescent="0.25">
      <c r="A571" s="1">
        <v>551</v>
      </c>
      <c r="B571" s="1" t="str">
        <f>IF(C571="Name:","B"&amp;ROW(A571)&amp;":D"&amp;MATCH("Name:",$C572:$C$1999,0)+ROW(A571)-1,B570)</f>
        <v>B569:D575</v>
      </c>
      <c r="C571" s="1" t="s">
        <v>240</v>
      </c>
      <c r="D571" s="1" t="s">
        <v>126</v>
      </c>
    </row>
    <row r="572" spans="1:21" x14ac:dyDescent="0.25">
      <c r="A572" s="1">
        <v>552</v>
      </c>
      <c r="B572" s="1" t="str">
        <f>IF(C572="Name:","B"&amp;ROW(A572)&amp;":D"&amp;MATCH("Name:",$C573:$C$1999,0)+ROW(A572)-1,B571)</f>
        <v>B569:D575</v>
      </c>
      <c r="C572" s="1" t="s">
        <v>235</v>
      </c>
      <c r="D572" s="1" t="s">
        <v>127</v>
      </c>
    </row>
    <row r="573" spans="1:21" x14ac:dyDescent="0.25">
      <c r="A573" s="1">
        <v>553</v>
      </c>
      <c r="B573" s="1" t="str">
        <f>IF(C573="Name:","B"&amp;ROW(A573)&amp;":D"&amp;MATCH("Name:",$C574:$C$1999,0)+ROW(A573)-1,B572)</f>
        <v>B569:D575</v>
      </c>
      <c r="C573" s="1" t="s">
        <v>234</v>
      </c>
      <c r="D573" s="1" t="s">
        <v>518</v>
      </c>
    </row>
    <row r="574" spans="1:21" x14ac:dyDescent="0.25">
      <c r="A574" s="1">
        <v>554</v>
      </c>
      <c r="B574" s="1" t="str">
        <f>IF(C574="Name:","B"&amp;ROW(A574)&amp;":D"&amp;MATCH("Name:",$C575:$C$1999,0)+ROW(A574)-1,B573)</f>
        <v>B569:D575</v>
      </c>
      <c r="C574" s="1" t="s">
        <v>338</v>
      </c>
      <c r="D574" s="1" t="s">
        <v>397</v>
      </c>
    </row>
    <row r="575" spans="1:21" x14ac:dyDescent="0.25">
      <c r="A575" s="1">
        <v>555</v>
      </c>
      <c r="B575" s="1" t="str">
        <f>IF(C575="Name:","B"&amp;ROW(A575)&amp;":D"&amp;MATCH("Name:",$C576:$C$1999,0)+ROW(A575)-1,B574)</f>
        <v>B569:D575</v>
      </c>
      <c r="C575" s="1" t="s">
        <v>418</v>
      </c>
      <c r="D575" s="1" t="s">
        <v>418</v>
      </c>
    </row>
    <row r="576" spans="1:21" x14ac:dyDescent="0.25">
      <c r="A576" s="1">
        <v>556</v>
      </c>
      <c r="B576" s="1" t="str">
        <f>IF(C576="Name:","B"&amp;ROW(A576)&amp;":D"&amp;MATCH("Name:",$C577:$C$1999,0)+ROW(A576)-1,B575)</f>
        <v>B576:D582</v>
      </c>
      <c r="C576" s="1" t="s">
        <v>233</v>
      </c>
      <c r="D576" s="1" t="s">
        <v>37</v>
      </c>
      <c r="E576" s="1" t="str">
        <f ca="1">LEFT(INDEX(INDIRECT($B576),MATCH(E$2,INDIRECT(SUBSTITUTE(SUBSTITUTE($B576,"D","B"),"B","c")),0),3),SEARCH("(",INDEX(INDIRECT($B576),MATCH(E$2,INDIRECT(SUBSTITUTE(SUBSTITUTE($B576,"D","B"),"B","c")),0),3))-2)</f>
        <v>Jamco America</v>
      </c>
      <c r="F576" s="1" t="str">
        <f ca="1">TRIM(SUBSTITUTE(SUBSTITUTE(RIGHT(D576,LEN(D576)-LEN(E576)),")",""),"(",""))</f>
        <v>Everett, WA</v>
      </c>
      <c r="G576" s="1" t="str">
        <f ca="1">IFERROR(INDEX(INDIRECT($B576),MATCH(G$2,INDIRECT(SUBSTITUTE(SUBSTITUTE($B576,"D","B"),"B","c")),0),3),"")</f>
        <v>1018 80th St. SW.</v>
      </c>
      <c r="H576" s="1" t="str">
        <f t="shared" ref="H576:O576" ca="1" si="452">IFERROR(INDEX(INDIRECT($B576),MATCH(H$2,INDIRECT(SUBSTITUTE(SUBSTITUTE($B576,"D","B"),"B","c")),0),3),"")</f>
        <v/>
      </c>
      <c r="I576" s="1" t="str">
        <f t="shared" ca="1" si="452"/>
        <v/>
      </c>
      <c r="J576" s="1" t="str">
        <f t="shared" ca="1" si="452"/>
        <v>Everett, WA 98203</v>
      </c>
      <c r="K576" s="1" t="str">
        <f t="shared" ca="1" si="452"/>
        <v/>
      </c>
      <c r="L576" s="1" t="str">
        <f t="shared" ca="1" si="452"/>
        <v/>
      </c>
      <c r="M576" s="1" t="str">
        <f t="shared" ca="1" si="452"/>
        <v>(425)347-4735</v>
      </c>
      <c r="N576" s="1" t="str">
        <f t="shared" ca="1" si="452"/>
        <v/>
      </c>
      <c r="O576" s="1" t="str">
        <f t="shared" ca="1" si="452"/>
        <v>e_kakihara@jamco-america.com</v>
      </c>
      <c r="P576" s="1" t="b">
        <f>IF(LEN(P577)&lt;&gt;0,P577,FALSE)</f>
        <v>0</v>
      </c>
      <c r="Q576" s="1" t="b">
        <f t="shared" ref="Q576" si="453">IF(LEN(Q577)&lt;&gt;0,Q577,FALSE)</f>
        <v>1</v>
      </c>
      <c r="R576" s="1" t="b">
        <f t="shared" ref="R576" si="454">IF(LEN(R577)&lt;&gt;0,R577,FALSE)</f>
        <v>1</v>
      </c>
      <c r="S576" s="1" t="b">
        <f t="shared" ref="S576" si="455">IF(LEN(S577)&lt;&gt;0,S577,FALSE)</f>
        <v>1</v>
      </c>
      <c r="T576" s="1" t="b">
        <f t="shared" ref="T576" si="456">IF(LEN(T577)&lt;&gt;0,T577,FALSE)</f>
        <v>1</v>
      </c>
      <c r="U576" s="1" t="b">
        <f t="shared" ref="U576" si="457">IF(LEN(U577)&lt;&gt;0,U577,FALSE)</f>
        <v>0</v>
      </c>
    </row>
    <row r="577" spans="1:21" x14ac:dyDescent="0.25">
      <c r="A577" s="1">
        <v>557</v>
      </c>
      <c r="B577" s="1" t="str">
        <f>IF(C577="Name:","B"&amp;ROW(A577)&amp;":D"&amp;MATCH("Name:",$C578:$C$1999,0)+ROW(A577)-1,B576)</f>
        <v>B576:D582</v>
      </c>
      <c r="C577" s="1" t="s">
        <v>417</v>
      </c>
      <c r="D577" s="1" t="s">
        <v>479</v>
      </c>
      <c r="Q577" s="1" t="b">
        <v>1</v>
      </c>
      <c r="R577" s="1" t="b">
        <v>1</v>
      </c>
      <c r="S577" s="1" t="b">
        <v>1</v>
      </c>
      <c r="T577" s="1" t="b">
        <v>1</v>
      </c>
    </row>
    <row r="578" spans="1:21" x14ac:dyDescent="0.25">
      <c r="A578" s="1">
        <v>558</v>
      </c>
      <c r="B578" s="1" t="str">
        <f>IF(C578="Name:","B"&amp;ROW(A578)&amp;":D"&amp;MATCH("Name:",$C579:$C$1999,0)+ROW(A578)-1,B577)</f>
        <v>B576:D582</v>
      </c>
      <c r="C578" s="1" t="s">
        <v>240</v>
      </c>
      <c r="D578" s="1" t="s">
        <v>40</v>
      </c>
    </row>
    <row r="579" spans="1:21" x14ac:dyDescent="0.25">
      <c r="A579" s="1">
        <v>559</v>
      </c>
      <c r="B579" s="1" t="str">
        <f>IF(C579="Name:","B"&amp;ROW(A579)&amp;":D"&amp;MATCH("Name:",$C580:$C$1999,0)+ROW(A579)-1,B578)</f>
        <v>B576:D582</v>
      </c>
      <c r="C579" s="1" t="s">
        <v>235</v>
      </c>
      <c r="D579" s="1" t="s">
        <v>42</v>
      </c>
    </row>
    <row r="580" spans="1:21" x14ac:dyDescent="0.25">
      <c r="A580" s="1">
        <v>560</v>
      </c>
      <c r="B580" s="1" t="str">
        <f>IF(C580="Name:","B"&amp;ROW(A580)&amp;":D"&amp;MATCH("Name:",$C581:$C$1999,0)+ROW(A580)-1,B579)</f>
        <v>B576:D582</v>
      </c>
      <c r="C580" s="1" t="s">
        <v>234</v>
      </c>
      <c r="D580" s="1" t="s">
        <v>480</v>
      </c>
    </row>
    <row r="581" spans="1:21" x14ac:dyDescent="0.25">
      <c r="A581" s="1">
        <v>561</v>
      </c>
      <c r="B581" s="1" t="str">
        <f>IF(C581="Name:","B"&amp;ROW(A581)&amp;":D"&amp;MATCH("Name:",$C582:$C$1999,0)+ROW(A581)-1,B580)</f>
        <v>B576:D582</v>
      </c>
      <c r="C581" s="1" t="s">
        <v>338</v>
      </c>
      <c r="D581" s="1" t="s">
        <v>372</v>
      </c>
    </row>
    <row r="582" spans="1:21" x14ac:dyDescent="0.25">
      <c r="A582" s="1">
        <v>562</v>
      </c>
      <c r="B582" s="1" t="str">
        <f>IF(C582="Name:","B"&amp;ROW(A582)&amp;":D"&amp;MATCH("Name:",$C583:$C$1999,0)+ROW(A582)-1,B581)</f>
        <v>B576:D582</v>
      </c>
      <c r="C582" s="1" t="s">
        <v>418</v>
      </c>
      <c r="D582" s="1" t="s">
        <v>418</v>
      </c>
    </row>
    <row r="583" spans="1:21" x14ac:dyDescent="0.25">
      <c r="A583" s="1">
        <v>563</v>
      </c>
      <c r="B583" s="1" t="str">
        <f>IF(C583="Name:","B"&amp;ROW(A583)&amp;":D"&amp;MATCH("Name:",$C584:$C$1999,0)+ROW(A583)-1,B582)</f>
        <v>B583:D589</v>
      </c>
      <c r="C583" s="1" t="s">
        <v>233</v>
      </c>
      <c r="D583" s="1" t="s">
        <v>102</v>
      </c>
      <c r="E583" s="1" t="str">
        <f ca="1">LEFT(INDEX(INDIRECT($B583),MATCH(E$2,INDIRECT(SUBSTITUTE(SUBSTITUTE($B583,"D","B"),"B","c")),0),3),SEARCH("(",INDEX(INDIRECT($B583),MATCH(E$2,INDIRECT(SUBSTITUTE(SUBSTITUTE($B583,"D","B"),"B","c")),0),3))-2)</f>
        <v>NAT</v>
      </c>
      <c r="F583" s="1" t="str">
        <f ca="1">TRIM(SUBSTITUTE(SUBSTITUTE(RIGHT(D583,LEN(D583)-LEN(E583)),")",""),"(",""))</f>
        <v>Everett, WA</v>
      </c>
      <c r="G583" s="1" t="str">
        <f ca="1">IFERROR(INDEX(INDIRECT($B583),MATCH(G$2,INDIRECT(SUBSTITUTE(SUBSTITUTE($B583,"D","B"),"B","c")),0),3),"")</f>
        <v>415 Riverside Road</v>
      </c>
      <c r="H583" s="1" t="str">
        <f t="shared" ref="H583:O583" ca="1" si="458">IFERROR(INDEX(INDIRECT($B583),MATCH(H$2,INDIRECT(SUBSTITUTE(SUBSTITUTE($B583,"D","B"),"B","c")),0),3),"")</f>
        <v/>
      </c>
      <c r="I583" s="1" t="str">
        <f t="shared" ca="1" si="458"/>
        <v/>
      </c>
      <c r="J583" s="1" t="str">
        <f t="shared" ca="1" si="458"/>
        <v>Everett, WA 98201</v>
      </c>
      <c r="K583" s="1" t="str">
        <f t="shared" ca="1" si="458"/>
        <v/>
      </c>
      <c r="L583" s="1" t="str">
        <f t="shared" ca="1" si="458"/>
        <v/>
      </c>
      <c r="M583" s="1" t="str">
        <f t="shared" ca="1" si="458"/>
        <v>(425)212-5045</v>
      </c>
      <c r="N583" s="1" t="str">
        <f t="shared" ca="1" si="458"/>
        <v/>
      </c>
      <c r="O583" s="1" t="str">
        <f t="shared" ca="1" si="458"/>
        <v>tim.hughes@safrangroup.com</v>
      </c>
      <c r="P583" s="1" t="b">
        <f>IF(LEN(P584)&lt;&gt;0,P584,FALSE)</f>
        <v>0</v>
      </c>
      <c r="Q583" s="1" t="b">
        <f t="shared" ref="Q583" si="459">IF(LEN(Q584)&lt;&gt;0,Q584,FALSE)</f>
        <v>1</v>
      </c>
      <c r="R583" s="1" t="b">
        <f t="shared" ref="R583" si="460">IF(LEN(R584)&lt;&gt;0,R584,FALSE)</f>
        <v>0</v>
      </c>
      <c r="S583" s="1" t="b">
        <f t="shared" ref="S583" si="461">IF(LEN(S584)&lt;&gt;0,S584,FALSE)</f>
        <v>1</v>
      </c>
      <c r="T583" s="1" t="b">
        <f t="shared" ref="T583" si="462">IF(LEN(T584)&lt;&gt;0,T584,FALSE)</f>
        <v>0</v>
      </c>
      <c r="U583" s="1" t="b">
        <f t="shared" ref="U583" si="463">IF(LEN(U584)&lt;&gt;0,U584,FALSE)</f>
        <v>0</v>
      </c>
    </row>
    <row r="584" spans="1:21" x14ac:dyDescent="0.25">
      <c r="A584" s="1">
        <v>564</v>
      </c>
      <c r="B584" s="1" t="str">
        <f>IF(C584="Name:","B"&amp;ROW(A584)&amp;":D"&amp;MATCH("Name:",$C585:$C$1999,0)+ROW(A584)-1,B583)</f>
        <v>B583:D589</v>
      </c>
      <c r="C584" s="1" t="s">
        <v>417</v>
      </c>
      <c r="D584" s="1" t="s">
        <v>504</v>
      </c>
      <c r="Q584" s="1" t="b">
        <v>1</v>
      </c>
      <c r="S584" s="1" t="b">
        <v>1</v>
      </c>
    </row>
    <row r="585" spans="1:21" x14ac:dyDescent="0.25">
      <c r="A585" s="1">
        <v>565</v>
      </c>
      <c r="B585" s="1" t="str">
        <f>IF(C585="Name:","B"&amp;ROW(A585)&amp;":D"&amp;MATCH("Name:",$C586:$C$1999,0)+ROW(A585)-1,B584)</f>
        <v>B583:D589</v>
      </c>
      <c r="C585" s="1" t="s">
        <v>240</v>
      </c>
      <c r="D585" s="1" t="s">
        <v>104</v>
      </c>
    </row>
    <row r="586" spans="1:21" x14ac:dyDescent="0.25">
      <c r="A586" s="1">
        <v>566</v>
      </c>
      <c r="B586" s="1" t="str">
        <f>IF(C586="Name:","B"&amp;ROW(A586)&amp;":D"&amp;MATCH("Name:",$C587:$C$1999,0)+ROW(A586)-1,B585)</f>
        <v>B583:D589</v>
      </c>
      <c r="C586" s="1" t="s">
        <v>235</v>
      </c>
      <c r="D586" s="1" t="s">
        <v>106</v>
      </c>
    </row>
    <row r="587" spans="1:21" x14ac:dyDescent="0.25">
      <c r="A587" s="1">
        <v>567</v>
      </c>
      <c r="B587" s="1" t="str">
        <f>IF(C587="Name:","B"&amp;ROW(A587)&amp;":D"&amp;MATCH("Name:",$C588:$C$1999,0)+ROW(A587)-1,B586)</f>
        <v>B583:D589</v>
      </c>
      <c r="C587" s="1" t="s">
        <v>234</v>
      </c>
      <c r="D587" s="1" t="s">
        <v>519</v>
      </c>
    </row>
    <row r="588" spans="1:21" x14ac:dyDescent="0.25">
      <c r="A588" s="1">
        <v>568</v>
      </c>
      <c r="B588" s="1" t="str">
        <f>IF(C588="Name:","B"&amp;ROW(A588)&amp;":D"&amp;MATCH("Name:",$C589:$C$1999,0)+ROW(A588)-1,B587)</f>
        <v>B583:D589</v>
      </c>
      <c r="C588" s="1" t="s">
        <v>338</v>
      </c>
      <c r="D588" s="1" t="s">
        <v>398</v>
      </c>
    </row>
    <row r="589" spans="1:21" x14ac:dyDescent="0.25">
      <c r="A589" s="1">
        <v>569</v>
      </c>
      <c r="B589" s="1" t="str">
        <f>IF(C589="Name:","B"&amp;ROW(A589)&amp;":D"&amp;MATCH("Name:",$C590:$C$1999,0)+ROW(A589)-1,B588)</f>
        <v>B583:D589</v>
      </c>
      <c r="C589" s="1" t="s">
        <v>418</v>
      </c>
      <c r="D589" s="1" t="s">
        <v>418</v>
      </c>
    </row>
    <row r="590" spans="1:21" x14ac:dyDescent="0.25">
      <c r="A590" s="1">
        <v>570</v>
      </c>
      <c r="B590" s="1" t="str">
        <f>IF(C590="Name:","B"&amp;ROW(A590)&amp;":D"&amp;MATCH("Name:",$C591:$C$1999,0)+ROW(A590)-1,B589)</f>
        <v>B590:D597</v>
      </c>
      <c r="C590" s="1" t="s">
        <v>233</v>
      </c>
      <c r="D590" s="1" t="s">
        <v>107</v>
      </c>
      <c r="E590" s="1" t="str">
        <f ca="1">LEFT(INDEX(INDIRECT($B590),MATCH(E$2,INDIRECT(SUBSTITUTE(SUBSTITUTE($B590,"D","B"),"B","c")),0),3),SEARCH("(",INDEX(INDIRECT($B590),MATCH(E$2,INDIRECT(SUBSTITUTE(SUBSTITUTE($B590,"D","B"),"B","c")),0),3))-2)</f>
        <v>Panasonic Avio</v>
      </c>
      <c r="F590" s="1" t="str">
        <f ca="1">TRIM(SUBSTITUTE(SUBSTITUTE(RIGHT(D590,LEN(D590)-LEN(E590)),")",""),"(",""))</f>
        <v>Bothell, WA</v>
      </c>
      <c r="G590" s="1" t="str">
        <f ca="1">IFERROR(INDEX(INDIRECT($B590),MATCH(G$2,INDIRECT(SUBSTITUTE(SUBSTITUTE($B590,"D","B"),"B","c")),0),3),"")</f>
        <v>3301 MONTE VILLA PKWY</v>
      </c>
      <c r="H590" s="1" t="str">
        <f t="shared" ref="H590:O590" ca="1" si="464">IFERROR(INDEX(INDIRECT($B590),MATCH(H$2,INDIRECT(SUBSTITUTE(SUBSTITUTE($B590,"D","B"),"B","c")),0),3),"")</f>
        <v/>
      </c>
      <c r="I590" s="1" t="str">
        <f t="shared" ca="1" si="464"/>
        <v/>
      </c>
      <c r="J590" s="1" t="str">
        <f t="shared" ca="1" si="464"/>
        <v>Bothell, WA 98021</v>
      </c>
      <c r="K590" s="1" t="str">
        <f t="shared" ca="1" si="464"/>
        <v/>
      </c>
      <c r="L590" s="1" t="str">
        <f t="shared" ca="1" si="464"/>
        <v/>
      </c>
      <c r="M590" s="1" t="str">
        <f t="shared" ca="1" si="464"/>
        <v>(425)415-9555</v>
      </c>
      <c r="N590" s="1" t="str">
        <f t="shared" ca="1" si="464"/>
        <v>(425)402-0343</v>
      </c>
      <c r="O590" s="1" t="str">
        <f t="shared" ca="1" si="464"/>
        <v>willie.harper@panasonic.aero</v>
      </c>
      <c r="P590" s="1" t="b">
        <f>IF(LEN(P591)&lt;&gt;0,P591,FALSE)</f>
        <v>0</v>
      </c>
      <c r="Q590" s="1" t="b">
        <f t="shared" ref="Q590" si="465">IF(LEN(Q591)&lt;&gt;0,Q591,FALSE)</f>
        <v>1</v>
      </c>
      <c r="R590" s="1" t="b">
        <f t="shared" ref="R590" si="466">IF(LEN(R591)&lt;&gt;0,R591,FALSE)</f>
        <v>0</v>
      </c>
      <c r="S590" s="1" t="b">
        <f t="shared" ref="S590" si="467">IF(LEN(S591)&lt;&gt;0,S591,FALSE)</f>
        <v>0</v>
      </c>
      <c r="T590" s="1" t="b">
        <f t="shared" ref="T590" si="468">IF(LEN(T591)&lt;&gt;0,T591,FALSE)</f>
        <v>0</v>
      </c>
      <c r="U590" s="1" t="b">
        <f t="shared" ref="U590" si="469">IF(LEN(U591)&lt;&gt;0,U591,FALSE)</f>
        <v>0</v>
      </c>
    </row>
    <row r="591" spans="1:21" x14ac:dyDescent="0.25">
      <c r="A591" s="1">
        <v>571</v>
      </c>
      <c r="B591" s="1" t="str">
        <f>IF(C591="Name:","B"&amp;ROW(A591)&amp;":D"&amp;MATCH("Name:",$C592:$C$1999,0)+ROW(A591)-1,B590)</f>
        <v>B590:D597</v>
      </c>
      <c r="C591" s="1" t="s">
        <v>417</v>
      </c>
      <c r="D591" s="1" t="s">
        <v>228</v>
      </c>
      <c r="Q591" s="1" t="b">
        <v>1</v>
      </c>
    </row>
    <row r="592" spans="1:21" x14ac:dyDescent="0.25">
      <c r="A592" s="1">
        <v>572</v>
      </c>
      <c r="B592" s="1" t="str">
        <f>IF(C592="Name:","B"&amp;ROW(A592)&amp;":D"&amp;MATCH("Name:",$C593:$C$1999,0)+ROW(A592)-1,B591)</f>
        <v>B590:D597</v>
      </c>
      <c r="C592" s="1" t="s">
        <v>240</v>
      </c>
      <c r="D592" s="1" t="s">
        <v>108</v>
      </c>
    </row>
    <row r="593" spans="1:21" x14ac:dyDescent="0.25">
      <c r="A593" s="1">
        <v>573</v>
      </c>
      <c r="B593" s="1" t="str">
        <f>IF(C593="Name:","B"&amp;ROW(A593)&amp;":D"&amp;MATCH("Name:",$C594:$C$1999,0)+ROW(A593)-1,B592)</f>
        <v>B590:D597</v>
      </c>
      <c r="C593" s="1" t="s">
        <v>235</v>
      </c>
      <c r="D593" s="1" t="s">
        <v>110</v>
      </c>
    </row>
    <row r="594" spans="1:21" x14ac:dyDescent="0.25">
      <c r="A594" s="1">
        <v>574</v>
      </c>
      <c r="B594" s="1" t="str">
        <f>IF(C594="Name:","B"&amp;ROW(A594)&amp;":D"&amp;MATCH("Name:",$C595:$C$1999,0)+ROW(A594)-1,B593)</f>
        <v>B590:D597</v>
      </c>
      <c r="C594" s="1" t="s">
        <v>234</v>
      </c>
      <c r="D594" s="1" t="s">
        <v>520</v>
      </c>
    </row>
    <row r="595" spans="1:21" x14ac:dyDescent="0.25">
      <c r="A595" s="1">
        <v>575</v>
      </c>
      <c r="B595" s="1" t="str">
        <f>IF(C595="Name:","B"&amp;ROW(A595)&amp;":D"&amp;MATCH("Name:",$C596:$C$1999,0)+ROW(A595)-1,B594)</f>
        <v>B590:D597</v>
      </c>
      <c r="C595" s="1" t="s">
        <v>339</v>
      </c>
      <c r="D595" s="1" t="s">
        <v>521</v>
      </c>
    </row>
    <row r="596" spans="1:21" x14ac:dyDescent="0.25">
      <c r="A596" s="1">
        <v>576</v>
      </c>
      <c r="B596" s="1" t="str">
        <f>IF(C596="Name:","B"&amp;ROW(A596)&amp;":D"&amp;MATCH("Name:",$C597:$C$1999,0)+ROW(A596)-1,B595)</f>
        <v>B590:D597</v>
      </c>
      <c r="C596" s="1" t="s">
        <v>338</v>
      </c>
      <c r="D596" s="1" t="s">
        <v>399</v>
      </c>
    </row>
    <row r="597" spans="1:21" x14ac:dyDescent="0.25">
      <c r="A597" s="1">
        <v>577</v>
      </c>
      <c r="B597" s="1" t="str">
        <f>IF(C597="Name:","B"&amp;ROW(A597)&amp;":D"&amp;MATCH("Name:",$C598:$C$1999,0)+ROW(A597)-1,B596)</f>
        <v>B590:D597</v>
      </c>
      <c r="C597" s="1" t="s">
        <v>418</v>
      </c>
      <c r="D597" s="1" t="s">
        <v>418</v>
      </c>
    </row>
    <row r="598" spans="1:21" x14ac:dyDescent="0.25">
      <c r="A598" s="1">
        <v>578</v>
      </c>
      <c r="B598" s="1" t="str">
        <f>IF(C598="Name:","B"&amp;ROW(A598)&amp;":D"&amp;MATCH("Name:",$C599:$C$1999,0)+ROW(A598)-1,B597)</f>
        <v>B598:D607</v>
      </c>
      <c r="C598" s="1" t="s">
        <v>233</v>
      </c>
      <c r="D598" s="1" t="s">
        <v>113</v>
      </c>
      <c r="E598" s="1" t="str">
        <f ca="1">LEFT(INDEX(INDIRECT($B598),MATCH(E$2,INDIRECT(SUBSTITUTE(SUBSTITUTE($B598,"D","B"),"B","c")),0),3),SEARCH("(",INDEX(INDIRECT($B598),MATCH(E$2,INDIRECT(SUBSTITUTE(SUBSTITUTE($B598,"D","B"),"B","c")),0),3))-2)</f>
        <v>SMR B/E</v>
      </c>
      <c r="F598" s="1" t="str">
        <f ca="1">TRIM(SUBSTITUTE(SUBSTITUTE(RIGHT(D598,LEN(D598)-LEN(E598)),")",""),"(",""))</f>
        <v>Fenwick, WV</v>
      </c>
      <c r="G598" s="1" t="str">
        <f ca="1">IFERROR(INDEX(INDIRECT($B598),MATCH(G$2,INDIRECT(SUBSTITUTE(SUBSTITUTE($B598,"D","B"),"B","c")),0),3),"")</f>
        <v>93 Nettie Fenwick Road</v>
      </c>
      <c r="H598" s="1" t="str">
        <f t="shared" ref="H598:O598" ca="1" si="470">IFERROR(INDEX(INDIRECT($B598),MATCH(H$2,INDIRECT(SUBSTITUTE(SUBSTITUTE($B598,"D","B"),"B","c")),0),3),"")</f>
        <v/>
      </c>
      <c r="I598" s="1" t="str">
        <f t="shared" ca="1" si="470"/>
        <v/>
      </c>
      <c r="J598" s="1" t="str">
        <f t="shared" ca="1" si="470"/>
        <v>Fenwick, WV 26202-4000</v>
      </c>
      <c r="K598" s="1" t="str">
        <f t="shared" ca="1" si="470"/>
        <v/>
      </c>
      <c r="L598" s="1" t="str">
        <f t="shared" ca="1" si="470"/>
        <v/>
      </c>
      <c r="M598" s="1" t="str">
        <f t="shared" ca="1" si="470"/>
        <v>(304)846-2554</v>
      </c>
      <c r="N598" s="1" t="str">
        <f t="shared" ca="1" si="470"/>
        <v>(304)846-2024</v>
      </c>
      <c r="O598" s="1" t="str">
        <f t="shared" ca="1" si="470"/>
        <v>Dewayne_Bowles@beaerospace.com</v>
      </c>
      <c r="P598" s="1" t="b">
        <f>IF(LEN(P599)&lt;&gt;0,P599,FALSE)</f>
        <v>0</v>
      </c>
      <c r="Q598" s="1" t="b">
        <f t="shared" ref="Q598" si="471">IF(LEN(Q599)&lt;&gt;0,Q599,FALSE)</f>
        <v>1</v>
      </c>
      <c r="R598" s="1" t="b">
        <f t="shared" ref="R598" si="472">IF(LEN(R599)&lt;&gt;0,R599,FALSE)</f>
        <v>0</v>
      </c>
      <c r="S598" s="1" t="b">
        <f t="shared" ref="S598" si="473">IF(LEN(S599)&lt;&gt;0,S599,FALSE)</f>
        <v>1</v>
      </c>
      <c r="T598" s="1" t="b">
        <f t="shared" ref="T598" si="474">IF(LEN(T599)&lt;&gt;0,T599,FALSE)</f>
        <v>0</v>
      </c>
      <c r="U598" s="1" t="b">
        <f t="shared" ref="U598" si="475">IF(LEN(U599)&lt;&gt;0,U599,FALSE)</f>
        <v>0</v>
      </c>
    </row>
    <row r="599" spans="1:21" x14ac:dyDescent="0.25">
      <c r="A599" s="1">
        <v>579</v>
      </c>
      <c r="B599" s="1" t="str">
        <f>IF(C599="Name:","B"&amp;ROW(A599)&amp;":D"&amp;MATCH("Name:",$C600:$C$1999,0)+ROW(A599)-1,B598)</f>
        <v>B598:D607</v>
      </c>
      <c r="C599" s="1" t="s">
        <v>417</v>
      </c>
      <c r="D599" s="1" t="s">
        <v>504</v>
      </c>
      <c r="Q599" s="1" t="b">
        <v>1</v>
      </c>
      <c r="S599" s="1" t="b">
        <v>1</v>
      </c>
    </row>
    <row r="600" spans="1:21" x14ac:dyDescent="0.25">
      <c r="A600" s="1">
        <v>580</v>
      </c>
      <c r="B600" s="1" t="str">
        <f>IF(C600="Name:","B"&amp;ROW(A600)&amp;":D"&amp;MATCH("Name:",$C601:$C$1999,0)+ROW(A600)-1,B599)</f>
        <v>B598:D607</v>
      </c>
      <c r="C600" s="1" t="s">
        <v>240</v>
      </c>
      <c r="D600" s="1" t="s">
        <v>114</v>
      </c>
    </row>
    <row r="601" spans="1:21" x14ac:dyDescent="0.25">
      <c r="A601" s="1">
        <v>581</v>
      </c>
      <c r="B601" s="1" t="str">
        <f>IF(C601="Name:","B"&amp;ROW(A601)&amp;":D"&amp;MATCH("Name:",$C602:$C$1999,0)+ROW(A601)-1,B600)</f>
        <v>B598:D607</v>
      </c>
      <c r="C601" s="1" t="s">
        <v>235</v>
      </c>
      <c r="D601" s="1" t="s">
        <v>116</v>
      </c>
    </row>
    <row r="602" spans="1:21" x14ac:dyDescent="0.25">
      <c r="A602" s="1">
        <v>582</v>
      </c>
      <c r="B602" s="1" t="str">
        <f>IF(C602="Name:","B"&amp;ROW(A602)&amp;":D"&amp;MATCH("Name:",$C603:$C$1999,0)+ROW(A602)-1,B601)</f>
        <v>B598:D607</v>
      </c>
      <c r="C602" s="1" t="s">
        <v>234</v>
      </c>
      <c r="D602" s="1" t="s">
        <v>522</v>
      </c>
    </row>
    <row r="603" spans="1:21" x14ac:dyDescent="0.25">
      <c r="A603" s="1">
        <v>583</v>
      </c>
      <c r="B603" s="1" t="str">
        <f>IF(C603="Name:","B"&amp;ROW(A603)&amp;":D"&amp;MATCH("Name:",$C604:$C$1999,0)+ROW(A603)-1,B602)</f>
        <v>B598:D607</v>
      </c>
      <c r="C603" s="1" t="s">
        <v>339</v>
      </c>
      <c r="D603" s="1" t="s">
        <v>523</v>
      </c>
    </row>
    <row r="604" spans="1:21" x14ac:dyDescent="0.25">
      <c r="A604" s="1">
        <v>584</v>
      </c>
      <c r="B604" s="1" t="str">
        <f>IF(C604="Name:","B"&amp;ROW(A604)&amp;":D"&amp;MATCH("Name:",$C605:$C$1999,0)+ROW(A604)-1,B603)</f>
        <v>B598:D607</v>
      </c>
      <c r="C604" s="1" t="s">
        <v>338</v>
      </c>
      <c r="D604" s="1" t="s">
        <v>400</v>
      </c>
    </row>
    <row r="605" spans="1:21" x14ac:dyDescent="0.25">
      <c r="A605" s="1">
        <v>585</v>
      </c>
      <c r="B605" s="1" t="str">
        <f>IF(C605="Name:","B"&amp;ROW(A605)&amp;":D"&amp;MATCH("Name:",$C606:$C$1999,0)+ROW(A605)-1,B604)</f>
        <v>B598:D607</v>
      </c>
      <c r="C605" s="1" t="s">
        <v>418</v>
      </c>
      <c r="D605" s="1" t="s">
        <v>418</v>
      </c>
    </row>
    <row r="606" spans="1:21" x14ac:dyDescent="0.25">
      <c r="A606" s="1">
        <v>586</v>
      </c>
      <c r="B606" s="1" t="str">
        <f>IF(C606="Name:","B"&amp;ROW(A606)&amp;":D"&amp;MATCH("Name:",$C607:$C$1999,0)+ROW(A606)-1,B605)</f>
        <v>B598:D607</v>
      </c>
      <c r="C606" s="1" t="s">
        <v>419</v>
      </c>
      <c r="D606" s="1" t="s">
        <v>230</v>
      </c>
      <c r="S606" s="1" t="b">
        <v>1</v>
      </c>
    </row>
    <row r="607" spans="1:21" x14ac:dyDescent="0.25">
      <c r="A607" s="1">
        <v>587</v>
      </c>
      <c r="B607" s="1" t="str">
        <f>IF(C607="Name:","B"&amp;ROW(A607)&amp;":D"&amp;MATCH("Name:",$C608:$C$1999,0)+ROW(A607)-1,B606)</f>
        <v>B598:D607</v>
      </c>
      <c r="C607" s="1" t="s">
        <v>418</v>
      </c>
      <c r="D607" s="1" t="s">
        <v>418</v>
      </c>
    </row>
    <row r="608" spans="1:21" x14ac:dyDescent="0.25">
      <c r="A608" s="1">
        <v>588</v>
      </c>
      <c r="B608" s="1" t="str">
        <f>IF(C608="Name:","B"&amp;ROW(A608)&amp;":D"&amp;MATCH("Name:",$C609:$C$1999,0)+ROW(A608)-1,B607)</f>
        <v>B608:D614</v>
      </c>
      <c r="C608" s="1" t="s">
        <v>233</v>
      </c>
      <c r="D608" s="1" t="s">
        <v>128</v>
      </c>
      <c r="E608" s="1" t="str">
        <f ca="1">LEFT(INDEX(INDIRECT($B608),MATCH(E$2,INDIRECT(SUBSTITUTE(SUBSTITUTE($B608,"D","B"),"B","c")),0),3),SEARCH("(",INDEX(INDIRECT($B608),MATCH(E$2,INDIRECT(SUBSTITUTE(SUBSTITUTE($B608,"D","B"),"B","c")),0),3))-2)</f>
        <v>ACSS</v>
      </c>
      <c r="F608" s="1" t="str">
        <f ca="1">TRIM(SUBSTITUTE(SUBSTITUTE(RIGHT(D608,LEN(D608)-LEN(E608)),")",""),"(",""))</f>
        <v>Phoneix, AZ</v>
      </c>
      <c r="G608" s="1" t="str">
        <f ca="1">IFERROR(INDEX(INDIRECT($B608),MATCH(G$2,INDIRECT(SUBSTITUTE(SUBSTITUTE($B608,"D","B"),"B","c")),0),3),"")</f>
        <v>19810 North 7th Avenue</v>
      </c>
      <c r="H608" s="1" t="str">
        <f t="shared" ref="H608:O608" ca="1" si="476">IFERROR(INDEX(INDIRECT($B608),MATCH(H$2,INDIRECT(SUBSTITUTE(SUBSTITUTE($B608,"D","B"),"B","c")),0),3),"")</f>
        <v/>
      </c>
      <c r="I608" s="1" t="str">
        <f t="shared" ca="1" si="476"/>
        <v/>
      </c>
      <c r="J608" s="1" t="str">
        <f t="shared" ca="1" si="476"/>
        <v>Phoenix, AZ 85027-4741</v>
      </c>
      <c r="K608" s="1" t="str">
        <f t="shared" ca="1" si="476"/>
        <v/>
      </c>
      <c r="L608" s="1" t="str">
        <f t="shared" ca="1" si="476"/>
        <v/>
      </c>
      <c r="M608" s="1" t="str">
        <f t="shared" ca="1" si="476"/>
        <v>(623)445-7000</v>
      </c>
      <c r="N608" s="1" t="str">
        <f t="shared" ca="1" si="476"/>
        <v/>
      </c>
      <c r="O608" s="1" t="str">
        <f t="shared" ca="1" si="476"/>
        <v>Ronald.Scott@L3T.com</v>
      </c>
      <c r="P608" s="1" t="b">
        <f>IF(LEN(P609)&lt;&gt;0,P609,FALSE)</f>
        <v>0</v>
      </c>
      <c r="Q608" s="1" t="b">
        <f t="shared" ref="Q608" si="477">IF(LEN(Q609)&lt;&gt;0,Q609,FALSE)</f>
        <v>0</v>
      </c>
      <c r="R608" s="1" t="b">
        <f t="shared" ref="R608" si="478">IF(LEN(R609)&lt;&gt;0,R609,FALSE)</f>
        <v>0</v>
      </c>
      <c r="S608" s="1" t="b">
        <f t="shared" ref="S608" si="479">IF(LEN(S609)&lt;&gt;0,S609,FALSE)</f>
        <v>1</v>
      </c>
      <c r="T608" s="1" t="b">
        <f t="shared" ref="T608" si="480">IF(LEN(T609)&lt;&gt;0,T609,FALSE)</f>
        <v>0</v>
      </c>
      <c r="U608" s="1" t="b">
        <f t="shared" ref="U608" si="481">IF(LEN(U609)&lt;&gt;0,U609,FALSE)</f>
        <v>0</v>
      </c>
    </row>
    <row r="609" spans="1:21" x14ac:dyDescent="0.25">
      <c r="A609" s="1">
        <v>589</v>
      </c>
      <c r="B609" s="1" t="str">
        <f>IF(C609="Name:","B"&amp;ROW(A609)&amp;":D"&amp;MATCH("Name:",$C610:$C$1999,0)+ROW(A609)-1,B608)</f>
        <v>B608:D614</v>
      </c>
      <c r="C609" s="1" t="s">
        <v>417</v>
      </c>
      <c r="D609" s="1" t="s">
        <v>230</v>
      </c>
      <c r="S609" s="1" t="b">
        <v>1</v>
      </c>
    </row>
    <row r="610" spans="1:21" x14ac:dyDescent="0.25">
      <c r="A610" s="1">
        <v>590</v>
      </c>
      <c r="B610" s="1" t="str">
        <f>IF(C610="Name:","B"&amp;ROW(A610)&amp;":D"&amp;MATCH("Name:",$C611:$C$1999,0)+ROW(A610)-1,B609)</f>
        <v>B608:D614</v>
      </c>
      <c r="C610" s="1" t="s">
        <v>240</v>
      </c>
      <c r="D610" s="1" t="s">
        <v>131</v>
      </c>
    </row>
    <row r="611" spans="1:21" x14ac:dyDescent="0.25">
      <c r="A611" s="1">
        <v>591</v>
      </c>
      <c r="B611" s="1" t="str">
        <f>IF(C611="Name:","B"&amp;ROW(A611)&amp;":D"&amp;MATCH("Name:",$C612:$C$1999,0)+ROW(A611)-1,B610)</f>
        <v>B608:D614</v>
      </c>
      <c r="C611" s="1" t="s">
        <v>235</v>
      </c>
      <c r="D611" s="1" t="s">
        <v>134</v>
      </c>
    </row>
    <row r="612" spans="1:21" x14ac:dyDescent="0.25">
      <c r="A612" s="1">
        <v>592</v>
      </c>
      <c r="B612" s="1" t="str">
        <f>IF(C612="Name:","B"&amp;ROW(A612)&amp;":D"&amp;MATCH("Name:",$C613:$C$1999,0)+ROW(A612)-1,B611)</f>
        <v>B608:D614</v>
      </c>
      <c r="C612" s="1" t="s">
        <v>234</v>
      </c>
      <c r="D612" s="1" t="s">
        <v>524</v>
      </c>
    </row>
    <row r="613" spans="1:21" x14ac:dyDescent="0.25">
      <c r="A613" s="1">
        <v>593</v>
      </c>
      <c r="B613" s="1" t="str">
        <f>IF(C613="Name:","B"&amp;ROW(A613)&amp;":D"&amp;MATCH("Name:",$C614:$C$1999,0)+ROW(A613)-1,B612)</f>
        <v>B608:D614</v>
      </c>
      <c r="C613" s="1" t="s">
        <v>338</v>
      </c>
      <c r="D613" s="1" t="s">
        <v>401</v>
      </c>
    </row>
    <row r="614" spans="1:21" x14ac:dyDescent="0.25">
      <c r="A614" s="1">
        <v>594</v>
      </c>
      <c r="B614" s="1" t="str">
        <f>IF(C614="Name:","B"&amp;ROW(A614)&amp;":D"&amp;MATCH("Name:",$C615:$C$1999,0)+ROW(A614)-1,B613)</f>
        <v>B608:D614</v>
      </c>
      <c r="C614" s="1" t="s">
        <v>418</v>
      </c>
      <c r="D614" s="1" t="s">
        <v>418</v>
      </c>
    </row>
    <row r="615" spans="1:21" x14ac:dyDescent="0.25">
      <c r="A615" s="1">
        <v>595</v>
      </c>
      <c r="B615" s="1" t="str">
        <f>IF(C615="Name:","B"&amp;ROW(A615)&amp;":D"&amp;MATCH("Name:",$C616:$C$1999,0)+ROW(A615)-1,B614)</f>
        <v>B615:D621</v>
      </c>
      <c r="C615" s="1" t="s">
        <v>233</v>
      </c>
      <c r="D615" s="1" t="s">
        <v>1</v>
      </c>
      <c r="E615" s="1" t="str">
        <f ca="1">LEFT(INDEX(INDIRECT($B615),MATCH(E$2,INDIRECT(SUBSTITUTE(SUBSTITUTE($B615,"D","B"),"B","c")),0),3),SEARCH("(",INDEX(INDIRECT($B615),MATCH(E$2,INDIRECT(SUBSTITUTE(SUBSTITUTE($B615,"D","B"),"B","c")),0),3))-2)</f>
        <v>HWI</v>
      </c>
      <c r="F615" s="1" t="str">
        <f ca="1">TRIM(SUBSTITUTE(SUBSTITUTE(RIGHT(D615,LEN(D615)-LEN(E615)),")",""),"(",""))</f>
        <v>Phoenix, AZ</v>
      </c>
      <c r="G615" s="1" t="str">
        <f ca="1">IFERROR(INDEX(INDIRECT($B615),MATCH(G$2,INDIRECT(SUBSTITUTE(SUBSTITUTE($B615,"D","B"),"B","c")),0),3),"")</f>
        <v>1944 E. Sky Harbor Circle North</v>
      </c>
      <c r="H615" s="1" t="str">
        <f t="shared" ref="H615:O615" ca="1" si="482">IFERROR(INDEX(INDIRECT($B615),MATCH(H$2,INDIRECT(SUBSTITUTE(SUBSTITUTE($B615,"D","B"),"B","c")),0),3),"")</f>
        <v/>
      </c>
      <c r="I615" s="1" t="str">
        <f t="shared" ca="1" si="482"/>
        <v/>
      </c>
      <c r="J615" s="1" t="str">
        <f t="shared" ca="1" si="482"/>
        <v>Phoenix, AZ 85034</v>
      </c>
      <c r="K615" s="1" t="str">
        <f t="shared" ca="1" si="482"/>
        <v/>
      </c>
      <c r="L615" s="1" t="str">
        <f t="shared" ca="1" si="482"/>
        <v/>
      </c>
      <c r="M615" s="1" t="str">
        <f t="shared" ca="1" si="482"/>
        <v>(602)436-1577</v>
      </c>
      <c r="N615" s="1" t="str">
        <f t="shared" ca="1" si="482"/>
        <v/>
      </c>
      <c r="O615" s="1" t="str">
        <f t="shared" ca="1" si="482"/>
        <v>Paul.lapietra@honeywell.com</v>
      </c>
      <c r="P615" s="1" t="b">
        <f>IF(LEN(P616)&lt;&gt;0,P616,FALSE)</f>
        <v>1</v>
      </c>
      <c r="Q615" s="1" t="b">
        <f t="shared" ref="Q615" si="483">IF(LEN(Q616)&lt;&gt;0,Q616,FALSE)</f>
        <v>1</v>
      </c>
      <c r="R615" s="1" t="b">
        <f t="shared" ref="R615" si="484">IF(LEN(R616)&lt;&gt;0,R616,FALSE)</f>
        <v>1</v>
      </c>
      <c r="S615" s="1" t="b">
        <f t="shared" ref="S615" si="485">IF(LEN(S616)&lt;&gt;0,S616,FALSE)</f>
        <v>1</v>
      </c>
      <c r="T615" s="1" t="b">
        <f t="shared" ref="T615" si="486">IF(LEN(T616)&lt;&gt;0,T616,FALSE)</f>
        <v>1</v>
      </c>
      <c r="U615" s="1" t="b">
        <f t="shared" ref="U615" si="487">IF(LEN(U616)&lt;&gt;0,U616,FALSE)</f>
        <v>1</v>
      </c>
    </row>
    <row r="616" spans="1:21" x14ac:dyDescent="0.25">
      <c r="A616" s="1">
        <v>596</v>
      </c>
      <c r="B616" s="1" t="str">
        <f>IF(C616="Name:","B"&amp;ROW(A616)&amp;":D"&amp;MATCH("Name:",$C617:$C$1999,0)+ROW(A616)-1,B615)</f>
        <v>B615:D621</v>
      </c>
      <c r="C616" s="1" t="s">
        <v>417</v>
      </c>
      <c r="D616" s="1" t="s">
        <v>420</v>
      </c>
      <c r="P616" s="1" t="b">
        <v>1</v>
      </c>
      <c r="Q616" s="1" t="b">
        <v>1</v>
      </c>
      <c r="R616" s="1" t="b">
        <v>1</v>
      </c>
      <c r="S616" s="1" t="b">
        <v>1</v>
      </c>
      <c r="T616" s="1" t="b">
        <v>1</v>
      </c>
      <c r="U616" s="1" t="b">
        <v>1</v>
      </c>
    </row>
    <row r="617" spans="1:21" x14ac:dyDescent="0.25">
      <c r="A617" s="1">
        <v>597</v>
      </c>
      <c r="B617" s="1" t="str">
        <f>IF(C617="Name:","B"&amp;ROW(A617)&amp;":D"&amp;MATCH("Name:",$C618:$C$1999,0)+ROW(A617)-1,B616)</f>
        <v>B615:D621</v>
      </c>
      <c r="C617" s="1" t="s">
        <v>240</v>
      </c>
      <c r="D617" s="1" t="s">
        <v>4</v>
      </c>
    </row>
    <row r="618" spans="1:21" x14ac:dyDescent="0.25">
      <c r="A618" s="1">
        <v>598</v>
      </c>
      <c r="B618" s="1" t="str">
        <f>IF(C618="Name:","B"&amp;ROW(A618)&amp;":D"&amp;MATCH("Name:",$C619:$C$1999,0)+ROW(A618)-1,B617)</f>
        <v>B615:D621</v>
      </c>
      <c r="C618" s="1" t="s">
        <v>235</v>
      </c>
      <c r="D618" s="1" t="s">
        <v>6</v>
      </c>
    </row>
    <row r="619" spans="1:21" x14ac:dyDescent="0.25">
      <c r="A619" s="1">
        <v>599</v>
      </c>
      <c r="B619" s="1" t="str">
        <f>IF(C619="Name:","B"&amp;ROW(A619)&amp;":D"&amp;MATCH("Name:",$C620:$C$1999,0)+ROW(A619)-1,B618)</f>
        <v>B615:D621</v>
      </c>
      <c r="C619" s="1" t="s">
        <v>234</v>
      </c>
      <c r="D619" s="1" t="s">
        <v>421</v>
      </c>
    </row>
    <row r="620" spans="1:21" x14ac:dyDescent="0.25">
      <c r="A620" s="1">
        <v>600</v>
      </c>
      <c r="B620" s="1" t="str">
        <f>IF(C620="Name:","B"&amp;ROW(A620)&amp;":D"&amp;MATCH("Name:",$C621:$C$1999,0)+ROW(A620)-1,B619)</f>
        <v>B615:D621</v>
      </c>
      <c r="C620" s="1" t="s">
        <v>338</v>
      </c>
      <c r="D620" s="1" t="s">
        <v>340</v>
      </c>
    </row>
    <row r="621" spans="1:21" x14ac:dyDescent="0.25">
      <c r="A621" s="1">
        <v>601</v>
      </c>
      <c r="B621" s="1" t="str">
        <f>IF(C621="Name:","B"&amp;ROW(A621)&amp;":D"&amp;MATCH("Name:",$C622:$C$1999,0)+ROW(A621)-1,B620)</f>
        <v>B615:D621</v>
      </c>
      <c r="C621" s="1" t="s">
        <v>418</v>
      </c>
      <c r="D621" s="1" t="s">
        <v>418</v>
      </c>
    </row>
    <row r="622" spans="1:21" x14ac:dyDescent="0.25">
      <c r="A622" s="1">
        <v>602</v>
      </c>
      <c r="B622" s="1" t="str">
        <f>IF(C622="Name:","B"&amp;ROW(A622)&amp;":D"&amp;MATCH("Name:",$C623:$C$1999,0)+ROW(A622)-1,B621)</f>
        <v>B622:D629</v>
      </c>
      <c r="C622" s="1" t="s">
        <v>233</v>
      </c>
      <c r="D622" s="1" t="s">
        <v>544</v>
      </c>
      <c r="E622" s="1" t="str">
        <f ca="1">LEFT(INDEX(INDIRECT($B622),MATCH(E$2,INDIRECT(SUBSTITUTE(SUBSTITUTE($B622,"D","B"),"B","c")),0),3),SEARCH("(",INDEX(INDIRECT($B622),MATCH(E$2,INDIRECT(SUBSTITUTE(SUBSTITUTE($B622,"D","B"),"B","c")),0),3))-2)</f>
        <v>Safran Cabin</v>
      </c>
      <c r="F622" s="1" t="str">
        <f ca="1">TRIM(SUBSTITUTE(SUBSTITUTE(RIGHT(D622,LEN(D622)-LEN(E622)),")",""),"(",""))</f>
        <v>Huntington Beach, CA</v>
      </c>
      <c r="G622" s="1" t="str">
        <f ca="1">IFERROR(INDEX(INDIRECT($B622),MATCH(G$2,INDIRECT(SUBSTITUTE(SUBSTITUTE($B622,"D","B"),"B","c")),0),3),"")</f>
        <v>5701 Bolsa Avenue</v>
      </c>
      <c r="H622" s="1" t="str">
        <f t="shared" ref="H622:O622" ca="1" si="488">IFERROR(INDEX(INDIRECT($B622),MATCH(H$2,INDIRECT(SUBSTITUTE(SUBSTITUTE($B622,"D","B"),"B","c")),0),3),"")</f>
        <v/>
      </c>
      <c r="I622" s="1" t="str">
        <f t="shared" ca="1" si="488"/>
        <v/>
      </c>
      <c r="J622" s="1" t="str">
        <f t="shared" ca="1" si="488"/>
        <v>Huntington Beach, CA 92647</v>
      </c>
      <c r="K622" s="1" t="str">
        <f t="shared" ca="1" si="488"/>
        <v/>
      </c>
      <c r="L622" s="1" t="str">
        <f t="shared" ca="1" si="488"/>
        <v/>
      </c>
      <c r="M622" s="1" t="str">
        <f t="shared" ca="1" si="488"/>
        <v>(714)934-0015</v>
      </c>
      <c r="N622" s="1" t="str">
        <f t="shared" ca="1" si="488"/>
        <v>(714)934-0089</v>
      </c>
      <c r="O622" s="1" t="str">
        <f t="shared" ca="1" si="488"/>
        <v>brad.christensen@zodiacaerospace.com</v>
      </c>
      <c r="P622" s="1" t="b">
        <f>IF(LEN(P623)&lt;&gt;0,P623,FALSE)</f>
        <v>0</v>
      </c>
      <c r="Q622" s="1" t="b">
        <f t="shared" ref="Q622" si="489">IF(LEN(Q623)&lt;&gt;0,Q623,FALSE)</f>
        <v>1</v>
      </c>
      <c r="R622" s="1" t="b">
        <f t="shared" ref="R622" si="490">IF(LEN(R623)&lt;&gt;0,R623,FALSE)</f>
        <v>0</v>
      </c>
      <c r="S622" s="1" t="b">
        <f t="shared" ref="S622" si="491">IF(LEN(S623)&lt;&gt;0,S623,FALSE)</f>
        <v>1</v>
      </c>
      <c r="T622" s="1" t="b">
        <f t="shared" ref="T622" si="492">IF(LEN(T623)&lt;&gt;0,T623,FALSE)</f>
        <v>1</v>
      </c>
      <c r="U622" s="1" t="b">
        <f t="shared" ref="U622" si="493">IF(LEN(U623)&lt;&gt;0,U623,FALSE)</f>
        <v>0</v>
      </c>
    </row>
    <row r="623" spans="1:21" x14ac:dyDescent="0.25">
      <c r="A623" s="1">
        <v>603</v>
      </c>
      <c r="B623" s="1" t="str">
        <f>IF(C623="Name:","B"&amp;ROW(A623)&amp;":D"&amp;MATCH("Name:",$C624:$C$1999,0)+ROW(A623)-1,B622)</f>
        <v>B622:D629</v>
      </c>
      <c r="C623" s="1" t="s">
        <v>417</v>
      </c>
      <c r="D623" s="1" t="s">
        <v>500</v>
      </c>
      <c r="Q623" s="1" t="b">
        <v>1</v>
      </c>
      <c r="S623" s="1" t="b">
        <v>1</v>
      </c>
      <c r="T623" s="1" t="b">
        <v>1</v>
      </c>
    </row>
    <row r="624" spans="1:21" x14ac:dyDescent="0.25">
      <c r="A624" s="1">
        <v>604</v>
      </c>
      <c r="B624" s="1" t="str">
        <f>IF(C624="Name:","B"&amp;ROW(A624)&amp;":D"&amp;MATCH("Name:",$C625:$C$1999,0)+ROW(A624)-1,B623)</f>
        <v>B622:D629</v>
      </c>
      <c r="C624" s="1" t="s">
        <v>240</v>
      </c>
      <c r="D624" s="1" t="s">
        <v>142</v>
      </c>
    </row>
    <row r="625" spans="1:21" x14ac:dyDescent="0.25">
      <c r="A625" s="1">
        <v>605</v>
      </c>
      <c r="B625" s="1" t="str">
        <f>IF(C625="Name:","B"&amp;ROW(A625)&amp;":D"&amp;MATCH("Name:",$C626:$C$1999,0)+ROW(A625)-1,B624)</f>
        <v>B622:D629</v>
      </c>
      <c r="C625" s="1" t="s">
        <v>235</v>
      </c>
      <c r="D625" s="1" t="s">
        <v>546</v>
      </c>
    </row>
    <row r="626" spans="1:21" x14ac:dyDescent="0.25">
      <c r="A626" s="1">
        <v>606</v>
      </c>
      <c r="B626" s="1" t="str">
        <f>IF(C626="Name:","B"&amp;ROW(A626)&amp;":D"&amp;MATCH("Name:",$C627:$C$1999,0)+ROW(A626)-1,B625)</f>
        <v>B622:D629</v>
      </c>
      <c r="C626" s="1" t="s">
        <v>234</v>
      </c>
      <c r="D626" s="1" t="s">
        <v>501</v>
      </c>
    </row>
    <row r="627" spans="1:21" x14ac:dyDescent="0.25">
      <c r="A627" s="1">
        <v>607</v>
      </c>
      <c r="B627" s="1" t="str">
        <f>IF(C627="Name:","B"&amp;ROW(A627)&amp;":D"&amp;MATCH("Name:",$C628:$C$1999,0)+ROW(A627)-1,B626)</f>
        <v>B622:D629</v>
      </c>
      <c r="C627" s="1" t="s">
        <v>339</v>
      </c>
      <c r="D627" s="1" t="s">
        <v>502</v>
      </c>
    </row>
    <row r="628" spans="1:21" x14ac:dyDescent="0.25">
      <c r="A628" s="1">
        <v>608</v>
      </c>
      <c r="B628" s="1" t="str">
        <f>IF(C628="Name:","B"&amp;ROW(A628)&amp;":D"&amp;MATCH("Name:",$C629:$C$1999,0)+ROW(A628)-1,B627)</f>
        <v>B622:D629</v>
      </c>
      <c r="C628" s="1" t="s">
        <v>338</v>
      </c>
      <c r="D628" s="1" t="s">
        <v>385</v>
      </c>
    </row>
    <row r="629" spans="1:21" x14ac:dyDescent="0.25">
      <c r="A629" s="1">
        <v>609</v>
      </c>
      <c r="B629" s="1" t="str">
        <f>IF(C629="Name:","B"&amp;ROW(A629)&amp;":D"&amp;MATCH("Name:",$C630:$C$1999,0)+ROW(A629)-1,B628)</f>
        <v>B622:D629</v>
      </c>
      <c r="C629" s="1" t="s">
        <v>418</v>
      </c>
      <c r="D629" s="1" t="s">
        <v>418</v>
      </c>
    </row>
    <row r="630" spans="1:21" x14ac:dyDescent="0.25">
      <c r="A630" s="1">
        <v>610</v>
      </c>
      <c r="B630" s="1" t="str">
        <f>IF(C630="Name:","B"&amp;ROW(A630)&amp;":D"&amp;MATCH("Name:",$C631:$C$1999,0)+ROW(A630)-1,B629)</f>
        <v>B630:D636</v>
      </c>
      <c r="C630" s="1" t="s">
        <v>233</v>
      </c>
      <c r="D630" s="1" t="s">
        <v>87</v>
      </c>
      <c r="E630" s="1" t="str">
        <f ca="1">LEFT(INDEX(INDIRECT($B630),MATCH(E$2,INDIRECT(SUBSTITUTE(SUBSTITUTE($B630,"D","B"),"B","c")),0),3),SEARCH("(",INDEX(INDIRECT($B630),MATCH(E$2,INDIRECT(SUBSTITUTE(SUBSTITUTE($B630,"D","B"),"B","c")),0),3))-2)</f>
        <v>Thales</v>
      </c>
      <c r="F630" s="1" t="str">
        <f ca="1">TRIM(SUBSTITUTE(SUBSTITUTE(RIGHT(D630,LEN(D630)-LEN(E630)),")",""),"(",""))</f>
        <v>Irvine, CA</v>
      </c>
      <c r="G630" s="1" t="str">
        <f ca="1">IFERROR(INDEX(INDIRECT($B630),MATCH(G$2,INDIRECT(SUBSTITUTE(SUBSTITUTE($B630,"D","B"),"B","c")),0),3),"")</f>
        <v>58 Discovery</v>
      </c>
      <c r="H630" s="1" t="str">
        <f t="shared" ref="H630:O630" ca="1" si="494">IFERROR(INDEX(INDIRECT($B630),MATCH(H$2,INDIRECT(SUBSTITUTE(SUBSTITUTE($B630,"D","B"),"B","c")),0),3),"")</f>
        <v/>
      </c>
      <c r="I630" s="1" t="str">
        <f t="shared" ca="1" si="494"/>
        <v/>
      </c>
      <c r="J630" s="1" t="str">
        <f t="shared" ca="1" si="494"/>
        <v>Irvine, CA 92618-3105</v>
      </c>
      <c r="K630" s="1" t="str">
        <f t="shared" ca="1" si="494"/>
        <v/>
      </c>
      <c r="L630" s="1" t="str">
        <f t="shared" ca="1" si="494"/>
        <v/>
      </c>
      <c r="M630" s="1" t="str">
        <f t="shared" ca="1" si="494"/>
        <v>(949)790-2552</v>
      </c>
      <c r="N630" s="1" t="str">
        <f t="shared" ca="1" si="494"/>
        <v/>
      </c>
      <c r="O630" s="1" t="str">
        <f t="shared" ca="1" si="494"/>
        <v>jackson.lindsey@us.thalesgroup.com</v>
      </c>
      <c r="P630" s="1" t="b">
        <f>IF(LEN(P631)&lt;&gt;0,P631,FALSE)</f>
        <v>0</v>
      </c>
      <c r="Q630" s="1" t="b">
        <f t="shared" ref="Q630" si="495">IF(LEN(Q631)&lt;&gt;0,Q631,FALSE)</f>
        <v>1</v>
      </c>
      <c r="R630" s="1" t="b">
        <f t="shared" ref="R630" si="496">IF(LEN(R631)&lt;&gt;0,R631,FALSE)</f>
        <v>0</v>
      </c>
      <c r="S630" s="1" t="b">
        <f t="shared" ref="S630" si="497">IF(LEN(S631)&lt;&gt;0,S631,FALSE)</f>
        <v>1</v>
      </c>
      <c r="T630" s="1" t="b">
        <f t="shared" ref="T630" si="498">IF(LEN(T631)&lt;&gt;0,T631,FALSE)</f>
        <v>0</v>
      </c>
      <c r="U630" s="1" t="b">
        <f t="shared" ref="U630" si="499">IF(LEN(U631)&lt;&gt;0,U631,FALSE)</f>
        <v>0</v>
      </c>
    </row>
    <row r="631" spans="1:21" x14ac:dyDescent="0.25">
      <c r="A631" s="1">
        <v>611</v>
      </c>
      <c r="B631" s="1" t="str">
        <f>IF(C631="Name:","B"&amp;ROW(A631)&amp;":D"&amp;MATCH("Name:",$C632:$C$1999,0)+ROW(A631)-1,B630)</f>
        <v>B630:D636</v>
      </c>
      <c r="C631" s="1" t="s">
        <v>417</v>
      </c>
      <c r="D631" s="1" t="s">
        <v>504</v>
      </c>
      <c r="Q631" s="1" t="b">
        <v>1</v>
      </c>
      <c r="S631" s="1" t="b">
        <v>1</v>
      </c>
    </row>
    <row r="632" spans="1:21" x14ac:dyDescent="0.25">
      <c r="A632" s="1">
        <v>612</v>
      </c>
      <c r="B632" s="1" t="str">
        <f>IF(C632="Name:","B"&amp;ROW(A632)&amp;":D"&amp;MATCH("Name:",$C633:$C$1999,0)+ROW(A632)-1,B631)</f>
        <v>B630:D636</v>
      </c>
      <c r="C632" s="1" t="s">
        <v>240</v>
      </c>
      <c r="D632" s="1" t="s">
        <v>90</v>
      </c>
    </row>
    <row r="633" spans="1:21" x14ac:dyDescent="0.25">
      <c r="A633" s="1">
        <v>613</v>
      </c>
      <c r="B633" s="1" t="str">
        <f>IF(C633="Name:","B"&amp;ROW(A633)&amp;":D"&amp;MATCH("Name:",$C634:$C$1999,0)+ROW(A633)-1,B632)</f>
        <v>B630:D636</v>
      </c>
      <c r="C633" s="1" t="s">
        <v>235</v>
      </c>
      <c r="D633" s="1" t="s">
        <v>92</v>
      </c>
    </row>
    <row r="634" spans="1:21" x14ac:dyDescent="0.25">
      <c r="A634" s="1">
        <v>614</v>
      </c>
      <c r="B634" s="1" t="str">
        <f>IF(C634="Name:","B"&amp;ROW(A634)&amp;":D"&amp;MATCH("Name:",$C635:$C$1999,0)+ROW(A634)-1,B633)</f>
        <v>B630:D636</v>
      </c>
      <c r="C634" s="1" t="s">
        <v>234</v>
      </c>
      <c r="D634" s="1" t="s">
        <v>505</v>
      </c>
    </row>
    <row r="635" spans="1:21" x14ac:dyDescent="0.25">
      <c r="A635" s="1">
        <v>615</v>
      </c>
      <c r="B635" s="1" t="str">
        <f>IF(C635="Name:","B"&amp;ROW(A635)&amp;":D"&amp;MATCH("Name:",$C636:$C$1999,0)+ROW(A635)-1,B634)</f>
        <v>B630:D636</v>
      </c>
      <c r="C635" s="1" t="s">
        <v>338</v>
      </c>
      <c r="D635" s="1" t="s">
        <v>387</v>
      </c>
    </row>
    <row r="636" spans="1:21" x14ac:dyDescent="0.25">
      <c r="A636" s="1">
        <v>616</v>
      </c>
      <c r="B636" s="1" t="str">
        <f>IF(C636="Name:","B"&amp;ROW(A636)&amp;":D"&amp;MATCH("Name:",$C637:$C$1999,0)+ROW(A636)-1,B635)</f>
        <v>B630:D636</v>
      </c>
      <c r="C636" s="1" t="s">
        <v>418</v>
      </c>
      <c r="D636" s="1" t="s">
        <v>418</v>
      </c>
    </row>
    <row r="637" spans="1:21" x14ac:dyDescent="0.25">
      <c r="A637" s="1">
        <v>617</v>
      </c>
      <c r="B637" s="1" t="str">
        <f>IF(C637="Name:","B"&amp;ROW(A637)&amp;":D"&amp;MATCH("Name:",$C638:$C$1999,0)+ROW(A637)-1,B636)</f>
        <v>B637:D643</v>
      </c>
      <c r="C637" s="1" t="s">
        <v>233</v>
      </c>
      <c r="D637" s="1" t="s">
        <v>97</v>
      </c>
      <c r="E637" s="1" t="str">
        <f ca="1">LEFT(INDEX(INDIRECT($B637),MATCH(E$2,INDIRECT(SUBSTITUTE(SUBSTITUTE($B637,"D","B"),"B","c")),0),3),SEARCH("(",INDEX(INDIRECT($B637),MATCH(E$2,INDIRECT(SUBSTITUTE(SUBSTITUTE($B637,"D","B"),"B","c")),0),3))-2)</f>
        <v>Air Methods</v>
      </c>
      <c r="F637" s="1" t="str">
        <f ca="1">TRIM(SUBSTITUTE(SUBSTITUTE(RIGHT(D637,LEN(D637)-LEN(E637)),")",""),"(",""))</f>
        <v>Englewood, CO</v>
      </c>
      <c r="G637" s="1" t="str">
        <f ca="1">IFERROR(INDEX(INDIRECT($B637),MATCH(G$2,INDIRECT(SUBSTITUTE(SUBSTITUTE($B637,"D","B"),"B","c")),0),3),"")</f>
        <v>7301 South Peoria St.</v>
      </c>
      <c r="H637" s="1" t="str">
        <f t="shared" ref="H637:O637" ca="1" si="500">IFERROR(INDEX(INDIRECT($B637),MATCH(H$2,INDIRECT(SUBSTITUTE(SUBSTITUTE($B637,"D","B"),"B","c")),0),3),"")</f>
        <v/>
      </c>
      <c r="I637" s="1" t="str">
        <f t="shared" ca="1" si="500"/>
        <v/>
      </c>
      <c r="J637" s="1" t="str">
        <f t="shared" ca="1" si="500"/>
        <v>Englewood, CO 80112</v>
      </c>
      <c r="K637" s="1" t="str">
        <f t="shared" ca="1" si="500"/>
        <v/>
      </c>
      <c r="L637" s="1" t="str">
        <f t="shared" ca="1" si="500"/>
        <v/>
      </c>
      <c r="M637" s="1" t="str">
        <f t="shared" ca="1" si="500"/>
        <v>(303)749-1392</v>
      </c>
      <c r="N637" s="1" t="str">
        <f t="shared" ca="1" si="500"/>
        <v/>
      </c>
      <c r="O637" s="1" t="str">
        <f t="shared" ca="1" si="500"/>
        <v>michael.giambrocco@airmethods.com</v>
      </c>
      <c r="P637" s="1" t="b">
        <f>IF(LEN(P638)&lt;&gt;0,P638,FALSE)</f>
        <v>0</v>
      </c>
      <c r="Q637" s="1" t="b">
        <f t="shared" ref="Q637" si="501">IF(LEN(Q638)&lt;&gt;0,Q638,FALSE)</f>
        <v>1</v>
      </c>
      <c r="R637" s="1" t="b">
        <f t="shared" ref="R637" si="502">IF(LEN(R638)&lt;&gt;0,R638,FALSE)</f>
        <v>0</v>
      </c>
      <c r="S637" s="1" t="b">
        <f t="shared" ref="S637" si="503">IF(LEN(S638)&lt;&gt;0,S638,FALSE)</f>
        <v>1</v>
      </c>
      <c r="T637" s="1" t="b">
        <f t="shared" ref="T637" si="504">IF(LEN(T638)&lt;&gt;0,T638,FALSE)</f>
        <v>0</v>
      </c>
      <c r="U637" s="1" t="b">
        <f t="shared" ref="U637" si="505">IF(LEN(U638)&lt;&gt;0,U638,FALSE)</f>
        <v>0</v>
      </c>
    </row>
    <row r="638" spans="1:21" x14ac:dyDescent="0.25">
      <c r="A638" s="1">
        <v>618</v>
      </c>
      <c r="B638" s="1" t="str">
        <f>IF(C638="Name:","B"&amp;ROW(A638)&amp;":D"&amp;MATCH("Name:",$C639:$C$1999,0)+ROW(A638)-1,B637)</f>
        <v>B637:D643</v>
      </c>
      <c r="C638" s="1" t="s">
        <v>417</v>
      </c>
      <c r="D638" s="1" t="s">
        <v>504</v>
      </c>
      <c r="Q638" s="1" t="b">
        <v>1</v>
      </c>
      <c r="S638" s="1" t="b">
        <v>1</v>
      </c>
    </row>
    <row r="639" spans="1:21" x14ac:dyDescent="0.25">
      <c r="A639" s="1">
        <v>619</v>
      </c>
      <c r="B639" s="1" t="str">
        <f>IF(C639="Name:","B"&amp;ROW(A639)&amp;":D"&amp;MATCH("Name:",$C640:$C$1999,0)+ROW(A639)-1,B638)</f>
        <v>B637:D643</v>
      </c>
      <c r="C639" s="1" t="s">
        <v>240</v>
      </c>
      <c r="D639" s="1" t="s">
        <v>147</v>
      </c>
    </row>
    <row r="640" spans="1:21" x14ac:dyDescent="0.25">
      <c r="A640" s="1">
        <v>620</v>
      </c>
      <c r="B640" s="1" t="str">
        <f>IF(C640="Name:","B"&amp;ROW(A640)&amp;":D"&amp;MATCH("Name:",$C641:$C$1999,0)+ROW(A640)-1,B639)</f>
        <v>B637:D643</v>
      </c>
      <c r="C640" s="1" t="s">
        <v>235</v>
      </c>
      <c r="D640" s="1" t="s">
        <v>149</v>
      </c>
    </row>
    <row r="641" spans="1:21" x14ac:dyDescent="0.25">
      <c r="A641" s="1">
        <v>621</v>
      </c>
      <c r="B641" s="1" t="str">
        <f>IF(C641="Name:","B"&amp;ROW(A641)&amp;":D"&amp;MATCH("Name:",$C642:$C$1999,0)+ROW(A641)-1,B640)</f>
        <v>B637:D643</v>
      </c>
      <c r="C641" s="1" t="s">
        <v>234</v>
      </c>
      <c r="D641" s="1" t="s">
        <v>506</v>
      </c>
    </row>
    <row r="642" spans="1:21" x14ac:dyDescent="0.25">
      <c r="A642" s="1">
        <v>622</v>
      </c>
      <c r="B642" s="1" t="str">
        <f>IF(C642="Name:","B"&amp;ROW(A642)&amp;":D"&amp;MATCH("Name:",$C643:$C$1999,0)+ROW(A642)-1,B641)</f>
        <v>B637:D643</v>
      </c>
      <c r="C642" s="1" t="s">
        <v>338</v>
      </c>
      <c r="D642" s="1" t="s">
        <v>388</v>
      </c>
    </row>
    <row r="643" spans="1:21" x14ac:dyDescent="0.25">
      <c r="A643" s="1">
        <v>623</v>
      </c>
      <c r="B643" s="1" t="str">
        <f>IF(C643="Name:","B"&amp;ROW(A643)&amp;":D"&amp;MATCH("Name:",$C644:$C$1999,0)+ROW(A643)-1,B642)</f>
        <v>B637:D643</v>
      </c>
      <c r="C643" s="1" t="s">
        <v>418</v>
      </c>
      <c r="D643" s="1" t="s">
        <v>418</v>
      </c>
    </row>
    <row r="644" spans="1:21" x14ac:dyDescent="0.25">
      <c r="A644" s="1">
        <v>624</v>
      </c>
      <c r="B644" s="1" t="str">
        <f>IF(C644="Name:","B"&amp;ROW(A644)&amp;":D"&amp;MATCH("Name:",$C645:$C$1999,0)+ROW(A644)-1,B643)</f>
        <v>B644:D650</v>
      </c>
      <c r="C644" s="1" t="s">
        <v>233</v>
      </c>
      <c r="D644" s="1" t="s">
        <v>150</v>
      </c>
      <c r="E644" s="1" t="str">
        <f ca="1">LEFT(INDEX(INDIRECT($B644),MATCH(E$2,INDIRECT(SUBSTITUTE(SUBSTITUTE($B644,"D","B"),"B","c")),0),3),SEARCH("(",INDEX(INDIRECT($B644),MATCH(E$2,INDIRECT(SUBSTITUTE(SUBSTITUTE($B644,"D","B"),"B","c")),0),3))-2)</f>
        <v>Cert Works</v>
      </c>
      <c r="F644" s="1" t="str">
        <f ca="1">TRIM(SUBSTITUTE(SUBSTITUTE(RIGHT(D644,LEN(D644)-LEN(E644)),")",""),"(",""))</f>
        <v>Bennett, CO</v>
      </c>
      <c r="G644" s="1" t="str">
        <f ca="1">IFERROR(INDEX(INDIRECT($B644),MATCH(G$2,INDIRECT(SUBSTITUTE(SUBSTITUTE($B644,"D","B"),"B","c")),0),3),"")</f>
        <v>5150 Front Range Parkway</v>
      </c>
      <c r="H644" s="1" t="str">
        <f t="shared" ref="H644:O644" ca="1" si="506">IFERROR(INDEX(INDIRECT($B644),MATCH(H$2,INDIRECT(SUBSTITUTE(SUBSTITUTE($B644,"D","B"),"B","c")),0),3),"")</f>
        <v/>
      </c>
      <c r="I644" s="1" t="str">
        <f t="shared" ca="1" si="506"/>
        <v/>
      </c>
      <c r="J644" s="1" t="str">
        <f t="shared" ca="1" si="506"/>
        <v>Watkins, CO 80137</v>
      </c>
      <c r="K644" s="1" t="str">
        <f t="shared" ca="1" si="506"/>
        <v/>
      </c>
      <c r="L644" s="1" t="str">
        <f t="shared" ca="1" si="506"/>
        <v/>
      </c>
      <c r="M644" s="1" t="str">
        <f t="shared" ca="1" si="506"/>
        <v>(303)619-7805</v>
      </c>
      <c r="N644" s="1" t="str">
        <f t="shared" ca="1" si="506"/>
        <v/>
      </c>
      <c r="O644" s="1" t="str">
        <f t="shared" ca="1" si="506"/>
        <v>krvoorhies@certworks.com</v>
      </c>
      <c r="P644" s="1" t="b">
        <f>IF(LEN(P645)&lt;&gt;0,P645,FALSE)</f>
        <v>1</v>
      </c>
      <c r="Q644" s="1" t="b">
        <f t="shared" ref="Q644" si="507">IF(LEN(Q645)&lt;&gt;0,Q645,FALSE)</f>
        <v>0</v>
      </c>
      <c r="R644" s="1" t="b">
        <f t="shared" ref="R644" si="508">IF(LEN(R645)&lt;&gt;0,R645,FALSE)</f>
        <v>0</v>
      </c>
      <c r="S644" s="1" t="b">
        <f t="shared" ref="S644" si="509">IF(LEN(S645)&lt;&gt;0,S645,FALSE)</f>
        <v>1</v>
      </c>
      <c r="T644" s="1" t="b">
        <f t="shared" ref="T644" si="510">IF(LEN(T645)&lt;&gt;0,T645,FALSE)</f>
        <v>0</v>
      </c>
      <c r="U644" s="1" t="b">
        <f t="shared" ref="U644" si="511">IF(LEN(U645)&lt;&gt;0,U645,FALSE)</f>
        <v>0</v>
      </c>
    </row>
    <row r="645" spans="1:21" x14ac:dyDescent="0.25">
      <c r="A645" s="1">
        <v>625</v>
      </c>
      <c r="B645" s="1" t="str">
        <f>IF(C645="Name:","B"&amp;ROW(A645)&amp;":D"&amp;MATCH("Name:",$C646:$C$1999,0)+ROW(A645)-1,B644)</f>
        <v>B644:D650</v>
      </c>
      <c r="C645" s="1" t="s">
        <v>417</v>
      </c>
      <c r="D645" s="1" t="s">
        <v>422</v>
      </c>
      <c r="P645" s="1" t="b">
        <v>1</v>
      </c>
      <c r="S645" s="1" t="b">
        <v>1</v>
      </c>
    </row>
    <row r="646" spans="1:21" x14ac:dyDescent="0.25">
      <c r="A646" s="1">
        <v>626</v>
      </c>
      <c r="B646" s="1" t="str">
        <f>IF(C646="Name:","B"&amp;ROW(A646)&amp;":D"&amp;MATCH("Name:",$C647:$C$1999,0)+ROW(A646)-1,B645)</f>
        <v>B644:D650</v>
      </c>
      <c r="C646" s="1" t="s">
        <v>240</v>
      </c>
      <c r="D646" s="1" t="s">
        <v>177</v>
      </c>
    </row>
    <row r="647" spans="1:21" x14ac:dyDescent="0.25">
      <c r="A647" s="1">
        <v>627</v>
      </c>
      <c r="B647" s="1" t="str">
        <f>IF(C647="Name:","B"&amp;ROW(A647)&amp;":D"&amp;MATCH("Name:",$C648:$C$1999,0)+ROW(A647)-1,B646)</f>
        <v>B644:D650</v>
      </c>
      <c r="C647" s="1" t="s">
        <v>235</v>
      </c>
      <c r="D647" s="1" t="s">
        <v>178</v>
      </c>
    </row>
    <row r="648" spans="1:21" x14ac:dyDescent="0.25">
      <c r="A648" s="1">
        <v>628</v>
      </c>
      <c r="B648" s="1" t="str">
        <f>IF(C648="Name:","B"&amp;ROW(A648)&amp;":D"&amp;MATCH("Name:",$C649:$C$1999,0)+ROW(A648)-1,B647)</f>
        <v>B644:D650</v>
      </c>
      <c r="C648" s="1" t="s">
        <v>234</v>
      </c>
      <c r="D648" s="1" t="s">
        <v>423</v>
      </c>
    </row>
    <row r="649" spans="1:21" x14ac:dyDescent="0.25">
      <c r="A649" s="1">
        <v>629</v>
      </c>
      <c r="B649" s="1" t="str">
        <f>IF(C649="Name:","B"&amp;ROW(A649)&amp;":D"&amp;MATCH("Name:",$C650:$C$1999,0)+ROW(A649)-1,B648)</f>
        <v>B644:D650</v>
      </c>
      <c r="C649" s="1" t="s">
        <v>338</v>
      </c>
      <c r="D649" s="1" t="s">
        <v>341</v>
      </c>
    </row>
    <row r="650" spans="1:21" x14ac:dyDescent="0.25">
      <c r="A650" s="1">
        <v>630</v>
      </c>
      <c r="B650" s="1" t="str">
        <f>IF(C650="Name:","B"&amp;ROW(A650)&amp;":D"&amp;MATCH("Name:",$C651:$C$1999,0)+ROW(A650)-1,B649)</f>
        <v>B644:D650</v>
      </c>
      <c r="C650" s="1" t="s">
        <v>418</v>
      </c>
      <c r="D650" s="1" t="s">
        <v>418</v>
      </c>
    </row>
    <row r="651" spans="1:21" x14ac:dyDescent="0.25">
      <c r="A651" s="1">
        <v>631</v>
      </c>
      <c r="B651" s="1" t="str">
        <f>IF(C651="Name:","B"&amp;ROW(A651)&amp;":D"&amp;MATCH("Name:",$C652:$C$1999,0)+ROW(A651)-1,B650)</f>
        <v>B651:D657</v>
      </c>
      <c r="C651" s="1" t="s">
        <v>233</v>
      </c>
      <c r="D651" s="1" t="s">
        <v>213</v>
      </c>
      <c r="E651" s="1" t="str">
        <f ca="1">LEFT(INDEX(INDIRECT($B651),MATCH(E$2,INDIRECT(SUBSTITUTE(SUBSTITUTE($B651,"D","B"),"B","c")),0),3),SEARCH("(",INDEX(INDIRECT($B651),MATCH(E$2,INDIRECT(SUBSTITUTE(SUBSTITUTE($B651,"D","B"),"B","c")),0),3))-2)</f>
        <v>Field</v>
      </c>
      <c r="F651" s="1" t="str">
        <f ca="1">TRIM(SUBSTITUTE(SUBSTITUTE(RIGHT(D651,LEN(D651)-LEN(E651)),")",""),"(",""))</f>
        <v>ColoradoSprings, CO</v>
      </c>
      <c r="G651" s="1" t="str">
        <f ca="1">IFERROR(INDEX(INDIRECT($B651),MATCH(G$2,INDIRECT(SUBSTITUTE(SUBSTITUTE($B651,"D","B"),"B","c")),0),3),"")</f>
        <v>1755 Telstar Drive</v>
      </c>
      <c r="H651" s="1" t="str">
        <f t="shared" ref="H651:O651" ca="1" si="512">IFERROR(INDEX(INDIRECT($B651),MATCH(H$2,INDIRECT(SUBSTITUTE(SUBSTITUTE($B651,"D","B"),"B","c")),0),3),"")</f>
        <v/>
      </c>
      <c r="I651" s="1" t="str">
        <f t="shared" ca="1" si="512"/>
        <v/>
      </c>
      <c r="J651" s="1" t="str">
        <f t="shared" ca="1" si="512"/>
        <v>ColoradoSprings, CO 80920</v>
      </c>
      <c r="K651" s="1" t="str">
        <f t="shared" ca="1" si="512"/>
        <v/>
      </c>
      <c r="L651" s="1" t="str">
        <f t="shared" ca="1" si="512"/>
        <v/>
      </c>
      <c r="M651" s="1" t="str">
        <f t="shared" ca="1" si="512"/>
        <v>(719)622-6300</v>
      </c>
      <c r="N651" s="1" t="str">
        <f t="shared" ca="1" si="512"/>
        <v/>
      </c>
      <c r="O651" s="1" t="str">
        <f t="shared" ca="1" si="512"/>
        <v>JMAY@fieldaero.com</v>
      </c>
      <c r="P651" s="1" t="b">
        <f>IF(LEN(P652)&lt;&gt;0,P652,FALSE)</f>
        <v>0</v>
      </c>
      <c r="Q651" s="1" t="b">
        <f t="shared" ref="Q651" si="513">IF(LEN(Q652)&lt;&gt;0,Q652,FALSE)</f>
        <v>0</v>
      </c>
      <c r="R651" s="1" t="b">
        <f t="shared" ref="R651" si="514">IF(LEN(R652)&lt;&gt;0,R652,FALSE)</f>
        <v>0</v>
      </c>
      <c r="S651" s="1" t="b">
        <f t="shared" ref="S651" si="515">IF(LEN(S652)&lt;&gt;0,S652,FALSE)</f>
        <v>1</v>
      </c>
      <c r="T651" s="1" t="b">
        <f t="shared" ref="T651" si="516">IF(LEN(T652)&lt;&gt;0,T652,FALSE)</f>
        <v>0</v>
      </c>
      <c r="U651" s="1" t="b">
        <f t="shared" ref="U651" si="517">IF(LEN(U652)&lt;&gt;0,U652,FALSE)</f>
        <v>0</v>
      </c>
    </row>
    <row r="652" spans="1:21" x14ac:dyDescent="0.25">
      <c r="A652" s="1">
        <v>632</v>
      </c>
      <c r="B652" s="1" t="str">
        <f>IF(C652="Name:","B"&amp;ROW(A652)&amp;":D"&amp;MATCH("Name:",$C653:$C$1999,0)+ROW(A652)-1,B651)</f>
        <v>B651:D657</v>
      </c>
      <c r="C652" s="1" t="s">
        <v>417</v>
      </c>
      <c r="D652" s="1" t="s">
        <v>230</v>
      </c>
      <c r="S652" s="1" t="b">
        <v>1</v>
      </c>
    </row>
    <row r="653" spans="1:21" x14ac:dyDescent="0.25">
      <c r="A653" s="1">
        <v>633</v>
      </c>
      <c r="B653" s="1" t="str">
        <f>IF(C653="Name:","B"&amp;ROW(A653)&amp;":D"&amp;MATCH("Name:",$C654:$C$1999,0)+ROW(A653)-1,B652)</f>
        <v>B651:D657</v>
      </c>
      <c r="C653" s="1" t="s">
        <v>240</v>
      </c>
      <c r="D653" s="1" t="s">
        <v>151</v>
      </c>
    </row>
    <row r="654" spans="1:21" x14ac:dyDescent="0.25">
      <c r="A654" s="1">
        <v>634</v>
      </c>
      <c r="B654" s="1" t="str">
        <f>IF(C654="Name:","B"&amp;ROW(A654)&amp;":D"&amp;MATCH("Name:",$C655:$C$1999,0)+ROW(A654)-1,B653)</f>
        <v>B651:D657</v>
      </c>
      <c r="C654" s="1" t="s">
        <v>235</v>
      </c>
      <c r="D654" s="1" t="s">
        <v>214</v>
      </c>
    </row>
    <row r="655" spans="1:21" x14ac:dyDescent="0.25">
      <c r="A655" s="1">
        <v>635</v>
      </c>
      <c r="B655" s="1" t="str">
        <f>IF(C655="Name:","B"&amp;ROW(A655)&amp;":D"&amp;MATCH("Name:",$C656:$C$1999,0)+ROW(A655)-1,B654)</f>
        <v>B651:D657</v>
      </c>
      <c r="C655" s="1" t="s">
        <v>234</v>
      </c>
      <c r="D655" s="1" t="s">
        <v>525</v>
      </c>
    </row>
    <row r="656" spans="1:21" x14ac:dyDescent="0.25">
      <c r="A656" s="1">
        <v>636</v>
      </c>
      <c r="B656" s="1" t="str">
        <f>IF(C656="Name:","B"&amp;ROW(A656)&amp;":D"&amp;MATCH("Name:",$C657:$C$1999,0)+ROW(A656)-1,B655)</f>
        <v>B651:D657</v>
      </c>
      <c r="C656" s="1" t="s">
        <v>338</v>
      </c>
      <c r="D656" s="1" t="s">
        <v>402</v>
      </c>
    </row>
    <row r="657" spans="1:21" x14ac:dyDescent="0.25">
      <c r="A657" s="1">
        <v>637</v>
      </c>
      <c r="B657" s="1" t="str">
        <f>IF(C657="Name:","B"&amp;ROW(A657)&amp;":D"&amp;MATCH("Name:",$C658:$C$1999,0)+ROW(A657)-1,B656)</f>
        <v>B651:D657</v>
      </c>
      <c r="C657" s="1" t="s">
        <v>418</v>
      </c>
      <c r="D657" s="1" t="s">
        <v>418</v>
      </c>
    </row>
    <row r="658" spans="1:21" x14ac:dyDescent="0.25">
      <c r="A658" s="1">
        <v>638</v>
      </c>
      <c r="B658" s="1" t="str">
        <f>IF(C658="Name:","B"&amp;ROW(A658)&amp;":D"&amp;MATCH("Name:",$C659:$C$1999,0)+ROW(A658)-1,B657)</f>
        <v>B658:D664</v>
      </c>
      <c r="C658" s="1" t="s">
        <v>233</v>
      </c>
      <c r="D658" s="1" t="s">
        <v>154</v>
      </c>
      <c r="E658" s="1" t="str">
        <f ca="1">LEFT(INDEX(INDIRECT($B658),MATCH(E$2,INDIRECT(SUBSTITUTE(SUBSTITUTE($B658,"D","B"),"B","c")),0),3),SEARCH("(",INDEX(INDIRECT($B658),MATCH(E$2,INDIRECT(SUBSTITUTE(SUBSTITUTE($B658,"D","B"),"B","c")),0),3))-2)</f>
        <v>WSA</v>
      </c>
      <c r="F658" s="1" t="str">
        <f ca="1">TRIM(SUBSTITUTE(SUBSTITUTE(RIGHT(D658,LEN(D658)-LEN(E658)),")",""),"(",""))</f>
        <v>Grand Junction, CO</v>
      </c>
      <c r="G658" s="1" t="str">
        <f ca="1">IFERROR(INDEX(INDIRECT($B658),MATCH(G$2,INDIRECT(SUBSTITUTE(SUBSTITUTE($B658,"D","B"),"B","c")),0),3),"")</f>
        <v>796 Heritage Way</v>
      </c>
      <c r="H658" s="1" t="str">
        <f t="shared" ref="H658:O658" ca="1" si="518">IFERROR(INDEX(INDIRECT($B658),MATCH(H$2,INDIRECT(SUBSTITUTE(SUBSTITUTE($B658,"D","B"),"B","c")),0),3),"")</f>
        <v/>
      </c>
      <c r="I658" s="1" t="str">
        <f t="shared" ca="1" si="518"/>
        <v/>
      </c>
      <c r="J658" s="1" t="str">
        <f t="shared" ca="1" si="518"/>
        <v>Grand Junction, CO 81506</v>
      </c>
      <c r="K658" s="1" t="str">
        <f t="shared" ca="1" si="518"/>
        <v/>
      </c>
      <c r="L658" s="1" t="str">
        <f t="shared" ca="1" si="518"/>
        <v/>
      </c>
      <c r="M658" s="1" t="str">
        <f t="shared" ca="1" si="518"/>
        <v>(618)406-2478</v>
      </c>
      <c r="N658" s="1" t="str">
        <f t="shared" ca="1" si="518"/>
        <v/>
      </c>
      <c r="O658" s="1" t="str">
        <f t="shared" ca="1" si="518"/>
        <v>jmaszkiewicz@wsa.aero</v>
      </c>
      <c r="P658" s="1" t="b">
        <f>IF(LEN(P659)&lt;&gt;0,P659,FALSE)</f>
        <v>0</v>
      </c>
      <c r="Q658" s="1" t="b">
        <f t="shared" ref="Q658" si="519">IF(LEN(Q659)&lt;&gt;0,Q659,FALSE)</f>
        <v>0</v>
      </c>
      <c r="R658" s="1" t="b">
        <f t="shared" ref="R658" si="520">IF(LEN(R659)&lt;&gt;0,R659,FALSE)</f>
        <v>0</v>
      </c>
      <c r="S658" s="1" t="b">
        <f t="shared" ref="S658" si="521">IF(LEN(S659)&lt;&gt;0,S659,FALSE)</f>
        <v>1</v>
      </c>
      <c r="T658" s="1" t="b">
        <f t="shared" ref="T658" si="522">IF(LEN(T659)&lt;&gt;0,T659,FALSE)</f>
        <v>0</v>
      </c>
      <c r="U658" s="1" t="b">
        <f t="shared" ref="U658" si="523">IF(LEN(U659)&lt;&gt;0,U659,FALSE)</f>
        <v>0</v>
      </c>
    </row>
    <row r="659" spans="1:21" x14ac:dyDescent="0.25">
      <c r="A659" s="1">
        <v>639</v>
      </c>
      <c r="B659" s="1" t="str">
        <f>IF(C659="Name:","B"&amp;ROW(A659)&amp;":D"&amp;MATCH("Name:",$C660:$C$1999,0)+ROW(A659)-1,B658)</f>
        <v>B658:D664</v>
      </c>
      <c r="C659" s="1" t="s">
        <v>417</v>
      </c>
      <c r="D659" s="1" t="s">
        <v>230</v>
      </c>
      <c r="S659" s="1" t="b">
        <v>1</v>
      </c>
    </row>
    <row r="660" spans="1:21" x14ac:dyDescent="0.25">
      <c r="A660" s="1">
        <v>640</v>
      </c>
      <c r="B660" s="1" t="str">
        <f>IF(C660="Name:","B"&amp;ROW(A660)&amp;":D"&amp;MATCH("Name:",$C661:$C$1999,0)+ROW(A660)-1,B659)</f>
        <v>B658:D664</v>
      </c>
      <c r="C660" s="1" t="s">
        <v>240</v>
      </c>
      <c r="D660" s="1" t="s">
        <v>156</v>
      </c>
    </row>
    <row r="661" spans="1:21" x14ac:dyDescent="0.25">
      <c r="A661" s="1">
        <v>641</v>
      </c>
      <c r="B661" s="1" t="str">
        <f>IF(C661="Name:","B"&amp;ROW(A661)&amp;":D"&amp;MATCH("Name:",$C662:$C$1999,0)+ROW(A661)-1,B660)</f>
        <v>B658:D664</v>
      </c>
      <c r="C661" s="1" t="s">
        <v>235</v>
      </c>
      <c r="D661" s="1" t="s">
        <v>157</v>
      </c>
    </row>
    <row r="662" spans="1:21" x14ac:dyDescent="0.25">
      <c r="A662" s="1">
        <v>642</v>
      </c>
      <c r="B662" s="1" t="str">
        <f>IF(C662="Name:","B"&amp;ROW(A662)&amp;":D"&amp;MATCH("Name:",$C663:$C$1999,0)+ROW(A662)-1,B661)</f>
        <v>B658:D664</v>
      </c>
      <c r="C662" s="1" t="s">
        <v>234</v>
      </c>
      <c r="D662" s="1" t="s">
        <v>526</v>
      </c>
    </row>
    <row r="663" spans="1:21" x14ac:dyDescent="0.25">
      <c r="A663" s="1">
        <v>643</v>
      </c>
      <c r="B663" s="1" t="str">
        <f>IF(C663="Name:","B"&amp;ROW(A663)&amp;":D"&amp;MATCH("Name:",$C664:$C$1999,0)+ROW(A663)-1,B662)</f>
        <v>B658:D664</v>
      </c>
      <c r="C663" s="1" t="s">
        <v>338</v>
      </c>
      <c r="D663" s="1" t="s">
        <v>403</v>
      </c>
    </row>
    <row r="664" spans="1:21" x14ac:dyDescent="0.25">
      <c r="A664" s="1">
        <v>644</v>
      </c>
      <c r="B664" s="1" t="str">
        <f>IF(C664="Name:","B"&amp;ROW(A664)&amp;":D"&amp;MATCH("Name:",$C665:$C$1999,0)+ROW(A664)-1,B663)</f>
        <v>B658:D664</v>
      </c>
      <c r="C664" s="1" t="s">
        <v>418</v>
      </c>
      <c r="D664" s="1" t="s">
        <v>418</v>
      </c>
    </row>
    <row r="665" spans="1:21" x14ac:dyDescent="0.25">
      <c r="A665" s="1">
        <v>645</v>
      </c>
      <c r="B665" s="1" t="str">
        <f>IF(C665="Name:","B"&amp;ROW(A665)&amp;":D"&amp;MATCH("Name:",$C666:$C$1999,0)+ROW(A665)-1,B664)</f>
        <v>B665:D671</v>
      </c>
      <c r="C665" s="1" t="s">
        <v>233</v>
      </c>
      <c r="D665" s="1" t="s">
        <v>53</v>
      </c>
      <c r="E665" s="1" t="str">
        <f ca="1">LEFT(INDEX(INDIRECT($B665),MATCH(E$2,INDIRECT(SUBSTITUTE(SUBSTITUTE($B665,"D","B"),"B","c")),0),3),SEARCH("(",INDEX(INDIRECT($B665),MATCH(E$2,INDIRECT(SUBSTITUTE(SUBSTITUTE($B665,"D","B"),"B","c")),0),3))-2)</f>
        <v>Sikorsky</v>
      </c>
      <c r="F665" s="1" t="str">
        <f ca="1">TRIM(SUBSTITUTE(SUBSTITUTE(RIGHT(D665,LEN(D665)-LEN(E665)),")",""),"(",""))</f>
        <v>Stratford, CT</v>
      </c>
      <c r="G665" s="1" t="str">
        <f ca="1">IFERROR(INDEX(INDIRECT($B665),MATCH(G$2,INDIRECT(SUBSTITUTE(SUBSTITUTE($B665,"D","B"),"B","c")),0),3),"")</f>
        <v>6900 Main Street</v>
      </c>
      <c r="H665" s="1" t="str">
        <f t="shared" ref="H665:O665" ca="1" si="524">IFERROR(INDEX(INDIRECT($B665),MATCH(H$2,INDIRECT(SUBSTITUTE(SUBSTITUTE($B665,"D","B"),"B","c")),0),3),"")</f>
        <v/>
      </c>
      <c r="I665" s="1" t="str">
        <f t="shared" ca="1" si="524"/>
        <v/>
      </c>
      <c r="J665" s="1" t="str">
        <f t="shared" ca="1" si="524"/>
        <v>Stratford, CT 06615-9129</v>
      </c>
      <c r="K665" s="1" t="str">
        <f t="shared" ca="1" si="524"/>
        <v/>
      </c>
      <c r="L665" s="1" t="str">
        <f t="shared" ca="1" si="524"/>
        <v/>
      </c>
      <c r="M665" s="1" t="str">
        <f t="shared" ca="1" si="524"/>
        <v>(484)785-4432</v>
      </c>
      <c r="N665" s="1" t="str">
        <f t="shared" ca="1" si="524"/>
        <v/>
      </c>
      <c r="O665" s="1" t="str">
        <f t="shared" ca="1" si="524"/>
        <v>susan.j.clapp@lmco.com</v>
      </c>
      <c r="P665" s="1" t="b">
        <f>IF(LEN(P666)&lt;&gt;0,P666,FALSE)</f>
        <v>1</v>
      </c>
      <c r="Q665" s="1" t="b">
        <f t="shared" ref="Q665" si="525">IF(LEN(Q666)&lt;&gt;0,Q666,FALSE)</f>
        <v>0</v>
      </c>
      <c r="R665" s="1" t="b">
        <f t="shared" ref="R665" si="526">IF(LEN(R666)&lt;&gt;0,R666,FALSE)</f>
        <v>1</v>
      </c>
      <c r="S665" s="1" t="b">
        <f t="shared" ref="S665" si="527">IF(LEN(S666)&lt;&gt;0,S666,FALSE)</f>
        <v>1</v>
      </c>
      <c r="T665" s="1" t="b">
        <f t="shared" ref="T665" si="528">IF(LEN(T666)&lt;&gt;0,T666,FALSE)</f>
        <v>0</v>
      </c>
      <c r="U665" s="1" t="b">
        <f t="shared" ref="U665" si="529">IF(LEN(U666)&lt;&gt;0,U666,FALSE)</f>
        <v>1</v>
      </c>
    </row>
    <row r="666" spans="1:21" x14ac:dyDescent="0.25">
      <c r="A666" s="1">
        <v>646</v>
      </c>
      <c r="B666" s="1" t="str">
        <f>IF(C666="Name:","B"&amp;ROW(A666)&amp;":D"&amp;MATCH("Name:",$C667:$C$1999,0)+ROW(A666)-1,B665)</f>
        <v>B665:D671</v>
      </c>
      <c r="C666" s="1" t="s">
        <v>417</v>
      </c>
      <c r="D666" s="1" t="s">
        <v>428</v>
      </c>
      <c r="P666" s="1" t="b">
        <v>1</v>
      </c>
      <c r="R666" s="1" t="b">
        <v>1</v>
      </c>
      <c r="S666" s="1" t="b">
        <v>1</v>
      </c>
      <c r="U666" s="1" t="b">
        <v>1</v>
      </c>
    </row>
    <row r="667" spans="1:21" x14ac:dyDescent="0.25">
      <c r="A667" s="1">
        <v>647</v>
      </c>
      <c r="B667" s="1" t="str">
        <f>IF(C667="Name:","B"&amp;ROW(A667)&amp;":D"&amp;MATCH("Name:",$C668:$C$1999,0)+ROW(A667)-1,B666)</f>
        <v>B665:D671</v>
      </c>
      <c r="C667" s="1" t="s">
        <v>240</v>
      </c>
      <c r="D667" s="1" t="s">
        <v>17</v>
      </c>
    </row>
    <row r="668" spans="1:21" x14ac:dyDescent="0.25">
      <c r="A668" s="1">
        <v>648</v>
      </c>
      <c r="B668" s="1" t="str">
        <f>IF(C668="Name:","B"&amp;ROW(A668)&amp;":D"&amp;MATCH("Name:",$C669:$C$1999,0)+ROW(A668)-1,B667)</f>
        <v>B665:D671</v>
      </c>
      <c r="C668" s="1" t="s">
        <v>235</v>
      </c>
      <c r="D668" s="1" t="s">
        <v>19</v>
      </c>
    </row>
    <row r="669" spans="1:21" x14ac:dyDescent="0.25">
      <c r="A669" s="1">
        <v>649</v>
      </c>
      <c r="B669" s="1" t="str">
        <f>IF(C669="Name:","B"&amp;ROW(A669)&amp;":D"&amp;MATCH("Name:",$C670:$C$1999,0)+ROW(A669)-1,B668)</f>
        <v>B665:D671</v>
      </c>
      <c r="C669" s="1" t="s">
        <v>234</v>
      </c>
      <c r="D669" s="1" t="s">
        <v>429</v>
      </c>
    </row>
    <row r="670" spans="1:21" x14ac:dyDescent="0.25">
      <c r="A670" s="1">
        <v>650</v>
      </c>
      <c r="B670" s="1" t="str">
        <f>IF(C670="Name:","B"&amp;ROW(A670)&amp;":D"&amp;MATCH("Name:",$C671:$C$1999,0)+ROW(A670)-1,B669)</f>
        <v>B665:D671</v>
      </c>
      <c r="C670" s="1" t="s">
        <v>338</v>
      </c>
      <c r="D670" s="1" t="s">
        <v>344</v>
      </c>
    </row>
    <row r="671" spans="1:21" x14ac:dyDescent="0.25">
      <c r="A671" s="1">
        <v>651</v>
      </c>
      <c r="B671" s="1" t="str">
        <f>IF(C671="Name:","B"&amp;ROW(A671)&amp;":D"&amp;MATCH("Name:",$C672:$C$1999,0)+ROW(A671)-1,B670)</f>
        <v>B665:D671</v>
      </c>
      <c r="C671" s="1" t="s">
        <v>418</v>
      </c>
      <c r="D671" s="1" t="s">
        <v>418</v>
      </c>
    </row>
    <row r="672" spans="1:21" x14ac:dyDescent="0.25">
      <c r="A672" s="1">
        <v>652</v>
      </c>
      <c r="B672" s="1" t="str">
        <f>IF(C672="Name:","B"&amp;ROW(A672)&amp;":D"&amp;MATCH("Name:",$C673:$C$1999,0)+ROW(A672)-1,B671)</f>
        <v>B672:D678</v>
      </c>
      <c r="C672" s="1" t="s">
        <v>233</v>
      </c>
      <c r="D672" s="1" t="s">
        <v>129</v>
      </c>
      <c r="E672" s="1" t="str">
        <f ca="1">LEFT(INDEX(INDIRECT($B672),MATCH(E$2,INDIRECT(SUBSTITUTE(SUBSTITUTE($B672,"D","B"),"B","c")),0),3),SEARCH("(",INDEX(INDIRECT($B672),MATCH(E$2,INDIRECT(SUBSTITUTE(SUBSTITUTE($B672,"D","B"),"B","c")),0),3))-2)</f>
        <v>ADC</v>
      </c>
      <c r="F672" s="1" t="str">
        <f ca="1">TRIM(SUBSTITUTE(SUBSTITUTE(RIGHT(D672,LEN(D672)-LEN(E672)),")",""),"(",""))</f>
        <v>Wilmington, DE</v>
      </c>
      <c r="G672" s="1" t="str">
        <f ca="1">IFERROR(INDEX(INDIRECT($B672),MATCH(G$2,INDIRECT(SUBSTITUTE(SUBSTITUTE($B672,"D","B"),"B","c")),0),3),"")</f>
        <v>750 Shipyard Drive; Suite 215</v>
      </c>
      <c r="H672" s="1" t="str">
        <f t="shared" ref="H672:O672" ca="1" si="530">IFERROR(INDEX(INDIRECT($B672),MATCH(H$2,INDIRECT(SUBSTITUTE(SUBSTITUTE($B672,"D","B"),"B","c")),0),3),"")</f>
        <v/>
      </c>
      <c r="I672" s="1" t="str">
        <f t="shared" ca="1" si="530"/>
        <v/>
      </c>
      <c r="J672" s="1" t="str">
        <f t="shared" ca="1" si="530"/>
        <v>Wilmington, DE 19801</v>
      </c>
      <c r="K672" s="1" t="str">
        <f t="shared" ca="1" si="530"/>
        <v/>
      </c>
      <c r="L672" s="1" t="str">
        <f t="shared" ca="1" si="530"/>
        <v/>
      </c>
      <c r="M672" s="1" t="str">
        <f t="shared" ca="1" si="530"/>
        <v>(302)407-6825</v>
      </c>
      <c r="N672" s="1" t="str">
        <f t="shared" ca="1" si="530"/>
        <v/>
      </c>
      <c r="O672" s="1" t="str">
        <f t="shared" ca="1" si="530"/>
        <v>ken@aerodcllc.com</v>
      </c>
      <c r="P672" s="1" t="b">
        <f>IF(LEN(P673)&lt;&gt;0,P673,FALSE)</f>
        <v>0</v>
      </c>
      <c r="Q672" s="1" t="b">
        <f t="shared" ref="Q672" si="531">IF(LEN(Q673)&lt;&gt;0,Q673,FALSE)</f>
        <v>0</v>
      </c>
      <c r="R672" s="1" t="b">
        <f t="shared" ref="R672" si="532">IF(LEN(R673)&lt;&gt;0,R673,FALSE)</f>
        <v>0</v>
      </c>
      <c r="S672" s="1" t="b">
        <f t="shared" ref="S672" si="533">IF(LEN(S673)&lt;&gt;0,S673,FALSE)</f>
        <v>1</v>
      </c>
      <c r="T672" s="1" t="b">
        <f t="shared" ref="T672" si="534">IF(LEN(T673)&lt;&gt;0,T673,FALSE)</f>
        <v>0</v>
      </c>
      <c r="U672" s="1" t="b">
        <f t="shared" ref="U672" si="535">IF(LEN(U673)&lt;&gt;0,U673,FALSE)</f>
        <v>0</v>
      </c>
    </row>
    <row r="673" spans="1:21" x14ac:dyDescent="0.25">
      <c r="A673" s="1">
        <v>653</v>
      </c>
      <c r="B673" s="1" t="str">
        <f>IF(C673="Name:","B"&amp;ROW(A673)&amp;":D"&amp;MATCH("Name:",$C674:$C$1999,0)+ROW(A673)-1,B672)</f>
        <v>B672:D678</v>
      </c>
      <c r="C673" s="1" t="s">
        <v>417</v>
      </c>
      <c r="D673" s="1" t="s">
        <v>230</v>
      </c>
      <c r="S673" s="1" t="b">
        <v>1</v>
      </c>
    </row>
    <row r="674" spans="1:21" x14ac:dyDescent="0.25">
      <c r="A674" s="1">
        <v>654</v>
      </c>
      <c r="B674" s="1" t="str">
        <f>IF(C674="Name:","B"&amp;ROW(A674)&amp;":D"&amp;MATCH("Name:",$C675:$C$1999,0)+ROW(A674)-1,B673)</f>
        <v>B672:D678</v>
      </c>
      <c r="C674" s="1" t="s">
        <v>240</v>
      </c>
      <c r="D674" s="1" t="s">
        <v>132</v>
      </c>
    </row>
    <row r="675" spans="1:21" x14ac:dyDescent="0.25">
      <c r="A675" s="1">
        <v>655</v>
      </c>
      <c r="B675" s="1" t="str">
        <f>IF(C675="Name:","B"&amp;ROW(A675)&amp;":D"&amp;MATCH("Name:",$C676:$C$1999,0)+ROW(A675)-1,B674)</f>
        <v>B672:D678</v>
      </c>
      <c r="C675" s="1" t="s">
        <v>235</v>
      </c>
      <c r="D675" s="1" t="s">
        <v>135</v>
      </c>
    </row>
    <row r="676" spans="1:21" x14ac:dyDescent="0.25">
      <c r="A676" s="1">
        <v>656</v>
      </c>
      <c r="B676" s="1" t="str">
        <f>IF(C676="Name:","B"&amp;ROW(A676)&amp;":D"&amp;MATCH("Name:",$C677:$C$1999,0)+ROW(A676)-1,B675)</f>
        <v>B672:D678</v>
      </c>
      <c r="C676" s="1" t="s">
        <v>234</v>
      </c>
      <c r="D676" s="1" t="s">
        <v>527</v>
      </c>
    </row>
    <row r="677" spans="1:21" x14ac:dyDescent="0.25">
      <c r="A677" s="1">
        <v>657</v>
      </c>
      <c r="B677" s="1" t="str">
        <f>IF(C677="Name:","B"&amp;ROW(A677)&amp;":D"&amp;MATCH("Name:",$C678:$C$1999,0)+ROW(A677)-1,B676)</f>
        <v>B672:D678</v>
      </c>
      <c r="C677" s="1" t="s">
        <v>338</v>
      </c>
      <c r="D677" s="1" t="s">
        <v>404</v>
      </c>
    </row>
    <row r="678" spans="1:21" x14ac:dyDescent="0.25">
      <c r="A678" s="1">
        <v>658</v>
      </c>
      <c r="B678" s="1" t="str">
        <f>IF(C678="Name:","B"&amp;ROW(A678)&amp;":D"&amp;MATCH("Name:",$C679:$C$1999,0)+ROW(A678)-1,B677)</f>
        <v>B672:D678</v>
      </c>
      <c r="C678" s="1" t="s">
        <v>418</v>
      </c>
      <c r="D678" s="1" t="s">
        <v>418</v>
      </c>
    </row>
    <row r="679" spans="1:21" x14ac:dyDescent="0.25">
      <c r="A679" s="1">
        <v>659</v>
      </c>
      <c r="B679" s="1" t="str">
        <f>IF(C679="Name:","B"&amp;ROW(A679)&amp;":D"&amp;MATCH("Name:",$C680:$C$1999,0)+ROW(A679)-1,B678)</f>
        <v>B679:D686</v>
      </c>
      <c r="C679" s="1" t="s">
        <v>233</v>
      </c>
      <c r="D679" s="1" t="s">
        <v>137</v>
      </c>
      <c r="E679" s="1" t="str">
        <f ca="1">LEFT(INDEX(INDIRECT($B679),MATCH(E$2,INDIRECT(SUBSTITUTE(SUBSTITUTE($B679,"D","B"),"B","c")),0),3),SEARCH("(",INDEX(INDIRECT($B679),MATCH(E$2,INDIRECT(SUBSTITUTE(SUBSTITUTE($B679,"D","B"),"B","c")),0),3))-2)</f>
        <v>Dassault-Wilm</v>
      </c>
      <c r="F679" s="1" t="str">
        <f ca="1">TRIM(SUBSTITUTE(SUBSTITUTE(RIGHT(D679,LEN(D679)-LEN(E679)),")",""),"(",""))</f>
        <v>New Castle , DE</v>
      </c>
      <c r="G679" s="1" t="str">
        <f ca="1">IFERROR(INDEX(INDIRECT($B679),MATCH(G$2,INDIRECT(SUBSTITUTE(SUBSTITUTE($B679,"D","B"),"B","c")),0),3),"")</f>
        <v>New Castle County Airport 191 North Dupont</v>
      </c>
      <c r="H679" s="1" t="str">
        <f t="shared" ref="H679:O679" ca="1" si="536">IFERROR(INDEX(INDIRECT($B679),MATCH(H$2,INDIRECT(SUBSTITUTE(SUBSTITUTE($B679,"D","B"),"B","c")),0),3),"")</f>
        <v/>
      </c>
      <c r="I679" s="1" t="str">
        <f t="shared" ca="1" si="536"/>
        <v/>
      </c>
      <c r="J679" s="1" t="str">
        <f t="shared" ca="1" si="536"/>
        <v>New Castle, DE 19720</v>
      </c>
      <c r="K679" s="1" t="str">
        <f t="shared" ca="1" si="536"/>
        <v/>
      </c>
      <c r="L679" s="1" t="str">
        <f t="shared" ca="1" si="536"/>
        <v/>
      </c>
      <c r="M679" s="1" t="str">
        <f t="shared" ca="1" si="536"/>
        <v>(302)322-7208</v>
      </c>
      <c r="N679" s="1" t="str">
        <f t="shared" ca="1" si="536"/>
        <v/>
      </c>
      <c r="O679" s="1" t="str">
        <f t="shared" ca="1" si="536"/>
        <v>Harry.VanSoestbergen@falconjet.com</v>
      </c>
      <c r="P679" s="1" t="b">
        <f>IF(LEN(P680)&lt;&gt;0,P680,FALSE)</f>
        <v>0</v>
      </c>
      <c r="Q679" s="1" t="b">
        <f t="shared" ref="Q679" si="537">IF(LEN(Q680)&lt;&gt;0,Q680,FALSE)</f>
        <v>0</v>
      </c>
      <c r="R679" s="1" t="b">
        <f t="shared" ref="R679" si="538">IF(LEN(R680)&lt;&gt;0,R680,FALSE)</f>
        <v>0</v>
      </c>
      <c r="S679" s="1" t="b">
        <f t="shared" ref="S679" si="539">IF(LEN(S680)&lt;&gt;0,S680,FALSE)</f>
        <v>1</v>
      </c>
      <c r="T679" s="1" t="b">
        <f t="shared" ref="T679" si="540">IF(LEN(T680)&lt;&gt;0,T680,FALSE)</f>
        <v>0</v>
      </c>
      <c r="U679" s="1" t="b">
        <f t="shared" ref="U679" si="541">IF(LEN(U680)&lt;&gt;0,U680,FALSE)</f>
        <v>0</v>
      </c>
    </row>
    <row r="680" spans="1:21" x14ac:dyDescent="0.25">
      <c r="A680" s="1">
        <v>660</v>
      </c>
      <c r="B680" s="1" t="str">
        <f>IF(C680="Name:","B"&amp;ROW(A680)&amp;":D"&amp;MATCH("Name:",$C681:$C$1999,0)+ROW(A680)-1,B679)</f>
        <v>B679:D686</v>
      </c>
      <c r="C680" s="1" t="s">
        <v>417</v>
      </c>
      <c r="D680" s="1" t="s">
        <v>230</v>
      </c>
      <c r="S680" s="1" t="b">
        <v>1</v>
      </c>
    </row>
    <row r="681" spans="1:21" x14ac:dyDescent="0.25">
      <c r="A681" s="1">
        <v>661</v>
      </c>
      <c r="B681" s="1" t="str">
        <f>IF(C681="Name:","B"&amp;ROW(A681)&amp;":D"&amp;MATCH("Name:",$C682:$C$1999,0)+ROW(A681)-1,B680)</f>
        <v>B679:D686</v>
      </c>
      <c r="C681" s="1" t="s">
        <v>240</v>
      </c>
      <c r="D681" s="1" t="s">
        <v>139</v>
      </c>
    </row>
    <row r="682" spans="1:21" x14ac:dyDescent="0.25">
      <c r="A682" s="1">
        <v>662</v>
      </c>
      <c r="B682" s="1" t="str">
        <f>IF(C682="Name:","B"&amp;ROW(A682)&amp;":D"&amp;MATCH("Name:",$C683:$C$1999,0)+ROW(A682)-1,B681)</f>
        <v>B679:D686</v>
      </c>
      <c r="C682" s="1" t="s">
        <v>240</v>
      </c>
      <c r="D682" s="1" t="s">
        <v>141</v>
      </c>
    </row>
    <row r="683" spans="1:21" x14ac:dyDescent="0.25">
      <c r="A683" s="1">
        <v>663</v>
      </c>
      <c r="B683" s="1" t="str">
        <f>IF(C683="Name:","B"&amp;ROW(A683)&amp;":D"&amp;MATCH("Name:",$C684:$C$1999,0)+ROW(A683)-1,B682)</f>
        <v>B679:D686</v>
      </c>
      <c r="C683" s="1" t="s">
        <v>235</v>
      </c>
      <c r="D683" s="1" t="s">
        <v>57</v>
      </c>
    </row>
    <row r="684" spans="1:21" x14ac:dyDescent="0.25">
      <c r="A684" s="1">
        <v>664</v>
      </c>
      <c r="B684" s="1" t="str">
        <f>IF(C684="Name:","B"&amp;ROW(A684)&amp;":D"&amp;MATCH("Name:",$C685:$C$1999,0)+ROW(A684)-1,B683)</f>
        <v>B679:D686</v>
      </c>
      <c r="C684" s="1" t="s">
        <v>234</v>
      </c>
      <c r="D684" s="1" t="s">
        <v>528</v>
      </c>
    </row>
    <row r="685" spans="1:21" x14ac:dyDescent="0.25">
      <c r="A685" s="1">
        <v>665</v>
      </c>
      <c r="B685" s="1" t="str">
        <f>IF(C685="Name:","B"&amp;ROW(A685)&amp;":D"&amp;MATCH("Name:",$C686:$C$1999,0)+ROW(A685)-1,B684)</f>
        <v>B679:D686</v>
      </c>
      <c r="C685" s="1" t="s">
        <v>338</v>
      </c>
      <c r="D685" s="1" t="s">
        <v>405</v>
      </c>
    </row>
    <row r="686" spans="1:21" x14ac:dyDescent="0.25">
      <c r="A686" s="1">
        <v>666</v>
      </c>
      <c r="B686" s="1" t="str">
        <f>IF(C686="Name:","B"&amp;ROW(A686)&amp;":D"&amp;MATCH("Name:",$C687:$C$1999,0)+ROW(A686)-1,B685)</f>
        <v>B679:D686</v>
      </c>
      <c r="C686" s="1" t="s">
        <v>418</v>
      </c>
      <c r="D686" s="1" t="s">
        <v>418</v>
      </c>
    </row>
    <row r="687" spans="1:21" x14ac:dyDescent="0.25">
      <c r="A687" s="1">
        <v>667</v>
      </c>
      <c r="B687" s="1" t="str">
        <f>IF(C687="Name:","B"&amp;ROW(A687)&amp;":D"&amp;MATCH("Name:",$C688:$C$1999,0)+ROW(A687)-1,B686)</f>
        <v>B687:D694</v>
      </c>
      <c r="C687" s="1" t="s">
        <v>233</v>
      </c>
      <c r="D687" s="1" t="s">
        <v>54</v>
      </c>
      <c r="E687" s="1" t="str">
        <f ca="1">LEFT(INDEX(INDIRECT($B687),MATCH(E$2,INDIRECT(SUBSTITUTE(SUBSTITUTE($B687,"D","B"),"B","c")),0),3),SEARCH("(",INDEX(INDIRECT($B687),MATCH(E$2,INDIRECT(SUBSTITUTE(SUBSTITUTE($B687,"D","B"),"B","c")),0),3))-2)</f>
        <v>Delta</v>
      </c>
      <c r="F687" s="1" t="str">
        <f ca="1">TRIM(SUBSTITUTE(SUBSTITUTE(RIGHT(D687,LEN(D687)-LEN(E687)),")",""),"(",""))</f>
        <v>New Castle, DE</v>
      </c>
      <c r="G687" s="1" t="str">
        <f ca="1">IFERROR(INDEX(INDIRECT($B687),MATCH(G$2,INDIRECT(SUBSTITUTE(SUBSTITUTE($B687,"D","B"),"B","c")),0),3),"")</f>
        <v>13 DRBA Way, New Castle County Airport</v>
      </c>
      <c r="H687" s="1" t="str">
        <f t="shared" ref="H687:O687" ca="1" si="542">IFERROR(INDEX(INDIRECT($B687),MATCH(H$2,INDIRECT(SUBSTITUTE(SUBSTITUTE($B687,"D","B"),"B","c")),0),3),"")</f>
        <v/>
      </c>
      <c r="I687" s="1" t="str">
        <f t="shared" ca="1" si="542"/>
        <v/>
      </c>
      <c r="J687" s="1" t="str">
        <f t="shared" ca="1" si="542"/>
        <v>New Castle, DE 19720</v>
      </c>
      <c r="K687" s="1" t="str">
        <f t="shared" ca="1" si="542"/>
        <v/>
      </c>
      <c r="L687" s="1" t="str">
        <f t="shared" ca="1" si="542"/>
        <v/>
      </c>
      <c r="M687" s="1" t="str">
        <f t="shared" ca="1" si="542"/>
        <v>(302)325-9337</v>
      </c>
      <c r="N687" s="1" t="str">
        <f t="shared" ca="1" si="542"/>
        <v/>
      </c>
      <c r="O687" s="1" t="str">
        <f t="shared" ca="1" si="542"/>
        <v>jamoritz@delta-engineering.com</v>
      </c>
      <c r="P687" s="1" t="b">
        <f>IF(LEN(P688)&lt;&gt;0,P688,FALSE)</f>
        <v>0</v>
      </c>
      <c r="Q687" s="1" t="b">
        <f t="shared" ref="Q687" si="543">IF(LEN(Q688)&lt;&gt;0,Q688,FALSE)</f>
        <v>1</v>
      </c>
      <c r="R687" s="1" t="b">
        <f t="shared" ref="R687" si="544">IF(LEN(R688)&lt;&gt;0,R688,FALSE)</f>
        <v>1</v>
      </c>
      <c r="S687" s="1" t="b">
        <f t="shared" ref="S687" si="545">IF(LEN(S688)&lt;&gt;0,S688,FALSE)</f>
        <v>1</v>
      </c>
      <c r="T687" s="1" t="b">
        <f t="shared" ref="T687" si="546">IF(LEN(T688)&lt;&gt;0,T688,FALSE)</f>
        <v>0</v>
      </c>
      <c r="U687" s="1" t="b">
        <f t="shared" ref="U687" si="547">IF(LEN(U688)&lt;&gt;0,U688,FALSE)</f>
        <v>0</v>
      </c>
    </row>
    <row r="688" spans="1:21" x14ac:dyDescent="0.25">
      <c r="A688" s="1">
        <v>668</v>
      </c>
      <c r="B688" s="1" t="str">
        <f>IF(C688="Name:","B"&amp;ROW(A688)&amp;":D"&amp;MATCH("Name:",$C689:$C$1999,0)+ROW(A688)-1,B687)</f>
        <v>B687:D694</v>
      </c>
      <c r="C688" s="1" t="s">
        <v>417</v>
      </c>
      <c r="D688" s="1" t="s">
        <v>468</v>
      </c>
      <c r="Q688" s="1" t="b">
        <v>1</v>
      </c>
      <c r="R688" s="1" t="b">
        <v>1</v>
      </c>
      <c r="S688" s="1" t="b">
        <v>1</v>
      </c>
    </row>
    <row r="689" spans="1:21" x14ac:dyDescent="0.25">
      <c r="A689" s="1">
        <v>669</v>
      </c>
      <c r="B689" s="1" t="str">
        <f>IF(C689="Name:","B"&amp;ROW(A689)&amp;":D"&amp;MATCH("Name:",$C690:$C$1999,0)+ROW(A689)-1,B688)</f>
        <v>B687:D694</v>
      </c>
      <c r="C689" s="1" t="s">
        <v>240</v>
      </c>
      <c r="D689" s="1" t="s">
        <v>55</v>
      </c>
    </row>
    <row r="690" spans="1:21" x14ac:dyDescent="0.25">
      <c r="A690" s="1">
        <v>670</v>
      </c>
      <c r="B690" s="1" t="str">
        <f>IF(C690="Name:","B"&amp;ROW(A690)&amp;":D"&amp;MATCH("Name:",$C691:$C$1999,0)+ROW(A690)-1,B689)</f>
        <v>B687:D694</v>
      </c>
      <c r="C690" s="1" t="s">
        <v>235</v>
      </c>
      <c r="D690" s="1" t="s">
        <v>57</v>
      </c>
    </row>
    <row r="691" spans="1:21" x14ac:dyDescent="0.25">
      <c r="A691" s="1">
        <v>671</v>
      </c>
      <c r="B691" s="1" t="str">
        <f>IF(C691="Name:","B"&amp;ROW(A691)&amp;":D"&amp;MATCH("Name:",$C692:$C$1999,0)+ROW(A691)-1,B690)</f>
        <v>B687:D694</v>
      </c>
      <c r="C691" s="1" t="s">
        <v>234</v>
      </c>
      <c r="D691" s="1" t="s">
        <v>469</v>
      </c>
    </row>
    <row r="692" spans="1:21" x14ac:dyDescent="0.25">
      <c r="A692" s="1">
        <v>672</v>
      </c>
      <c r="B692" s="1" t="str">
        <f>IF(C692="Name:","B"&amp;ROW(A692)&amp;":D"&amp;MATCH("Name:",$C693:$C$1999,0)+ROW(A692)-1,B691)</f>
        <v>B687:D694</v>
      </c>
      <c r="C692" s="1" t="s">
        <v>338</v>
      </c>
      <c r="D692" s="2" t="s">
        <v>545</v>
      </c>
    </row>
    <row r="693" spans="1:21" x14ac:dyDescent="0.25">
      <c r="A693" s="1">
        <v>673</v>
      </c>
      <c r="B693" s="1" t="str">
        <f>IF(C693="Name:","B"&amp;ROW(A693)&amp;":D"&amp;MATCH("Name:",$C694:$C$1999,0)+ROW(A693)-1,B692)</f>
        <v>B687:D694</v>
      </c>
      <c r="C693" s="1" t="s">
        <v>240</v>
      </c>
      <c r="D693" s="1" t="s">
        <v>60</v>
      </c>
    </row>
    <row r="694" spans="1:21" x14ac:dyDescent="0.25">
      <c r="A694" s="1">
        <v>674</v>
      </c>
      <c r="B694" s="1" t="str">
        <f>IF(C694="Name:","B"&amp;ROW(A694)&amp;":D"&amp;MATCH("Name:",$C695:$C$1999,0)+ROW(A694)-1,B693)</f>
        <v>B687:D694</v>
      </c>
      <c r="C694" s="1" t="s">
        <v>418</v>
      </c>
      <c r="D694" s="1" t="s">
        <v>418</v>
      </c>
    </row>
    <row r="695" spans="1:21" x14ac:dyDescent="0.25">
      <c r="A695" s="1">
        <v>675</v>
      </c>
      <c r="B695" s="1" t="str">
        <f>IF(C695="Name:","B"&amp;ROW(A695)&amp;":D"&amp;MATCH("Name:",$C696:$C$1999,0)+ROW(A695)-1,B694)</f>
        <v>B695:D702</v>
      </c>
      <c r="C695" s="1" t="s">
        <v>233</v>
      </c>
      <c r="D695" s="1" t="s">
        <v>143</v>
      </c>
      <c r="E695" s="1" t="str">
        <f ca="1">LEFT(INDEX(INDIRECT($B695),MATCH(E$2,INDIRECT(SUBSTITUTE(SUBSTITUTE($B695,"D","B"),"B","c")),0),3),SEARCH("(",INDEX(INDIRECT($B695),MATCH(E$2,INDIRECT(SUBSTITUTE(SUBSTITUTE($B695,"D","B"),"B","c")),0),3))-2)</f>
        <v>PATS/ALOFT</v>
      </c>
      <c r="F695" s="1" t="str">
        <f ca="1">TRIM(SUBSTITUTE(SUBSTITUTE(RIGHT(D695,LEN(D695)-LEN(E695)),")",""),"(",""))</f>
        <v>Georgetown, DE</v>
      </c>
      <c r="G695" s="1" t="str">
        <f ca="1">IFERROR(INDEX(INDIRECT($B695),MATCH(G$2,INDIRECT(SUBSTITUTE(SUBSTITUTE($B695,"D","B"),"B","c")),0),3),"")</f>
        <v>21652 Nanticoke Avenue</v>
      </c>
      <c r="H695" s="1" t="str">
        <f t="shared" ref="H695:O695" ca="1" si="548">IFERROR(INDEX(INDIRECT($B695),MATCH(H$2,INDIRECT(SUBSTITUTE(SUBSTITUTE($B695,"D","B"),"B","c")),0),3),"")</f>
        <v/>
      </c>
      <c r="I695" s="1" t="str">
        <f t="shared" ca="1" si="548"/>
        <v/>
      </c>
      <c r="J695" s="1" t="str">
        <f t="shared" ca="1" si="548"/>
        <v>Georgetown, DE 19947</v>
      </c>
      <c r="K695" s="1" t="str">
        <f t="shared" ca="1" si="548"/>
        <v/>
      </c>
      <c r="L695" s="1" t="str">
        <f t="shared" ca="1" si="548"/>
        <v/>
      </c>
      <c r="M695" s="1" t="str">
        <f t="shared" ca="1" si="548"/>
        <v>(302)253-6389</v>
      </c>
      <c r="N695" s="1" t="str">
        <f t="shared" ca="1" si="548"/>
        <v>(302)855-2394</v>
      </c>
      <c r="O695" s="1" t="str">
        <f t="shared" ca="1" si="548"/>
        <v>anthony.beck@aloftmail.com</v>
      </c>
      <c r="P695" s="1" t="b">
        <f>IF(LEN(P696)&lt;&gt;0,P696,FALSE)</f>
        <v>0</v>
      </c>
      <c r="Q695" s="1" t="b">
        <f t="shared" ref="Q695" si="549">IF(LEN(Q696)&lt;&gt;0,Q696,FALSE)</f>
        <v>1</v>
      </c>
      <c r="R695" s="1" t="b">
        <f t="shared" ref="R695" si="550">IF(LEN(R696)&lt;&gt;0,R696,FALSE)</f>
        <v>0</v>
      </c>
      <c r="S695" s="1" t="b">
        <f t="shared" ref="S695" si="551">IF(LEN(S696)&lt;&gt;0,S696,FALSE)</f>
        <v>1</v>
      </c>
      <c r="T695" s="1" t="b">
        <f t="shared" ref="T695" si="552">IF(LEN(T696)&lt;&gt;0,T696,FALSE)</f>
        <v>0</v>
      </c>
      <c r="U695" s="1" t="b">
        <f t="shared" ref="U695" si="553">IF(LEN(U696)&lt;&gt;0,U696,FALSE)</f>
        <v>0</v>
      </c>
    </row>
    <row r="696" spans="1:21" x14ac:dyDescent="0.25">
      <c r="A696" s="1">
        <v>676</v>
      </c>
      <c r="B696" s="1" t="str">
        <f>IF(C696="Name:","B"&amp;ROW(A696)&amp;":D"&amp;MATCH("Name:",$C697:$C$1999,0)+ROW(A696)-1,B695)</f>
        <v>B695:D702</v>
      </c>
      <c r="C696" s="1" t="s">
        <v>417</v>
      </c>
      <c r="D696" s="1" t="s">
        <v>504</v>
      </c>
      <c r="Q696" s="1" t="b">
        <v>1</v>
      </c>
      <c r="S696" s="1" t="b">
        <v>1</v>
      </c>
    </row>
    <row r="697" spans="1:21" x14ac:dyDescent="0.25">
      <c r="A697" s="1">
        <v>677</v>
      </c>
      <c r="B697" s="1" t="str">
        <f>IF(C697="Name:","B"&amp;ROW(A697)&amp;":D"&amp;MATCH("Name:",$C698:$C$1999,0)+ROW(A697)-1,B696)</f>
        <v>B695:D702</v>
      </c>
      <c r="C697" s="1" t="s">
        <v>240</v>
      </c>
      <c r="D697" s="1" t="s">
        <v>144</v>
      </c>
    </row>
    <row r="698" spans="1:21" x14ac:dyDescent="0.25">
      <c r="A698" s="1">
        <v>678</v>
      </c>
      <c r="B698" s="1" t="str">
        <f>IF(C698="Name:","B"&amp;ROW(A698)&amp;":D"&amp;MATCH("Name:",$C699:$C$1999,0)+ROW(A698)-1,B697)</f>
        <v>B695:D702</v>
      </c>
      <c r="C698" s="1" t="s">
        <v>235</v>
      </c>
      <c r="D698" s="1" t="s">
        <v>78</v>
      </c>
    </row>
    <row r="699" spans="1:21" x14ac:dyDescent="0.25">
      <c r="A699" s="1">
        <v>679</v>
      </c>
      <c r="B699" s="1" t="str">
        <f>IF(C699="Name:","B"&amp;ROW(A699)&amp;":D"&amp;MATCH("Name:",$C700:$C$1999,0)+ROW(A699)-1,B698)</f>
        <v>B695:D702</v>
      </c>
      <c r="C699" s="1" t="s">
        <v>234</v>
      </c>
      <c r="D699" s="1" t="s">
        <v>507</v>
      </c>
    </row>
    <row r="700" spans="1:21" x14ac:dyDescent="0.25">
      <c r="A700" s="1">
        <v>680</v>
      </c>
      <c r="B700" s="1" t="str">
        <f>IF(C700="Name:","B"&amp;ROW(A700)&amp;":D"&amp;MATCH("Name:",$C701:$C$1999,0)+ROW(A700)-1,B699)</f>
        <v>B695:D702</v>
      </c>
      <c r="C700" s="1" t="s">
        <v>339</v>
      </c>
      <c r="D700" s="1" t="s">
        <v>508</v>
      </c>
    </row>
    <row r="701" spans="1:21" x14ac:dyDescent="0.25">
      <c r="A701" s="1">
        <v>681</v>
      </c>
      <c r="B701" s="1" t="str">
        <f>IF(C701="Name:","B"&amp;ROW(A701)&amp;":D"&amp;MATCH("Name:",$C702:$C$1999,0)+ROW(A701)-1,B700)</f>
        <v>B695:D702</v>
      </c>
      <c r="C701" s="1" t="s">
        <v>338</v>
      </c>
      <c r="D701" s="1" t="s">
        <v>389</v>
      </c>
    </row>
    <row r="702" spans="1:21" x14ac:dyDescent="0.25">
      <c r="A702" s="1">
        <v>682</v>
      </c>
      <c r="B702" s="1" t="str">
        <f>IF(C702="Name:","B"&amp;ROW(A702)&amp;":D"&amp;MATCH("Name:",$C703:$C$1999,0)+ROW(A702)-1,B701)</f>
        <v>B695:D702</v>
      </c>
      <c r="C702" s="1" t="s">
        <v>418</v>
      </c>
      <c r="D702" s="1" t="s">
        <v>418</v>
      </c>
    </row>
    <row r="703" spans="1:21" x14ac:dyDescent="0.25">
      <c r="A703" s="1">
        <v>683</v>
      </c>
      <c r="B703" s="1" t="str">
        <f>IF(C703="Name:","B"&amp;ROW(A703)&amp;":D"&amp;MATCH("Name:",$C704:$C$1999,0)+ROW(A703)-1,B702)</f>
        <v>B703:D710</v>
      </c>
      <c r="C703" s="1" t="s">
        <v>233</v>
      </c>
      <c r="D703" s="1" t="s">
        <v>61</v>
      </c>
      <c r="E703" s="1" t="str">
        <f ca="1">LEFT(INDEX(INDIRECT($B703),MATCH(E$2,INDIRECT(SUBSTITUTE(SUBSTITUTE($B703,"D","B"),"B","c")),0),3),SEARCH("(",INDEX(INDIRECT($B703),MATCH(E$2,INDIRECT(SUBSTITUTE(SUBSTITUTE($B703,"D","B"),"B","c")),0),3))-2)</f>
        <v>Gulfstream</v>
      </c>
      <c r="F703" s="1" t="str">
        <f ca="1">TRIM(SUBSTITUTE(SUBSTITUTE(RIGHT(D703,LEN(D703)-LEN(E703)),")",""),"(",""))</f>
        <v>Savannah, GA</v>
      </c>
      <c r="G703" s="1" t="str">
        <f ca="1">IFERROR(INDEX(INDIRECT($B703),MATCH(G$2,INDIRECT(SUBSTITUTE(SUBSTITUTE($B703,"D","B"),"B","c")),0),3),"")</f>
        <v>P.O. Box 2206</v>
      </c>
      <c r="H703" s="1" t="str">
        <f t="shared" ref="H703:O703" ca="1" si="554">IFERROR(INDEX(INDIRECT($B703),MATCH(H$2,INDIRECT(SUBSTITUTE(SUBSTITUTE($B703,"D","B"),"B","c")),0),3),"")</f>
        <v/>
      </c>
      <c r="I703" s="1" t="str">
        <f t="shared" ca="1" si="554"/>
        <v/>
      </c>
      <c r="J703" s="1" t="str">
        <f t="shared" ca="1" si="554"/>
        <v>Savannah, GA 31402-2206</v>
      </c>
      <c r="K703" s="1" t="str">
        <f t="shared" ca="1" si="554"/>
        <v/>
      </c>
      <c r="L703" s="1" t="str">
        <f t="shared" ca="1" si="554"/>
        <v/>
      </c>
      <c r="M703" s="1" t="str">
        <f t="shared" ca="1" si="554"/>
        <v>(912)965-8868</v>
      </c>
      <c r="N703" s="1" t="str">
        <f t="shared" ca="1" si="554"/>
        <v>(912)965-2900</v>
      </c>
      <c r="O703" s="1" t="str">
        <f t="shared" ca="1" si="554"/>
        <v>robert.glasscock@gulfstream.com</v>
      </c>
      <c r="P703" s="1" t="b">
        <f>IF(LEN(P704)&lt;&gt;0,P704,FALSE)</f>
        <v>1</v>
      </c>
      <c r="Q703" s="1" t="b">
        <f t="shared" ref="Q703" si="555">IF(LEN(Q704)&lt;&gt;0,Q704,FALSE)</f>
        <v>1</v>
      </c>
      <c r="R703" s="1" t="b">
        <f t="shared" ref="R703" si="556">IF(LEN(R704)&lt;&gt;0,R704,FALSE)</f>
        <v>1</v>
      </c>
      <c r="S703" s="1" t="b">
        <f t="shared" ref="S703" si="557">IF(LEN(S704)&lt;&gt;0,S704,FALSE)</f>
        <v>1</v>
      </c>
      <c r="T703" s="1" t="b">
        <f t="shared" ref="T703" si="558">IF(LEN(T704)&lt;&gt;0,T704,FALSE)</f>
        <v>0</v>
      </c>
      <c r="U703" s="1" t="b">
        <f t="shared" ref="U703" si="559">IF(LEN(U704)&lt;&gt;0,U704,FALSE)</f>
        <v>1</v>
      </c>
    </row>
    <row r="704" spans="1:21" x14ac:dyDescent="0.25">
      <c r="A704" s="1">
        <v>684</v>
      </c>
      <c r="B704" s="1" t="str">
        <f>IF(C704="Name:","B"&amp;ROW(A704)&amp;":D"&amp;MATCH("Name:",$C705:$C$1999,0)+ROW(A704)-1,B703)</f>
        <v>B703:D710</v>
      </c>
      <c r="C704" s="1" t="s">
        <v>417</v>
      </c>
      <c r="D704" s="1" t="s">
        <v>431</v>
      </c>
      <c r="P704" s="1" t="b">
        <v>1</v>
      </c>
      <c r="Q704" s="1" t="b">
        <v>1</v>
      </c>
      <c r="R704" s="1" t="b">
        <v>1</v>
      </c>
      <c r="S704" s="1" t="b">
        <v>1</v>
      </c>
      <c r="U704" s="1" t="b">
        <v>1</v>
      </c>
    </row>
    <row r="705" spans="1:21" x14ac:dyDescent="0.25">
      <c r="A705" s="1">
        <v>685</v>
      </c>
      <c r="B705" s="1" t="str">
        <f>IF(C705="Name:","B"&amp;ROW(A705)&amp;":D"&amp;MATCH("Name:",$C706:$C$1999,0)+ROW(A705)-1,B704)</f>
        <v>B703:D710</v>
      </c>
      <c r="C705" s="1" t="s">
        <v>240</v>
      </c>
      <c r="D705" s="1" t="s">
        <v>62</v>
      </c>
    </row>
    <row r="706" spans="1:21" x14ac:dyDescent="0.25">
      <c r="A706" s="1">
        <v>686</v>
      </c>
      <c r="B706" s="1" t="str">
        <f>IF(C706="Name:","B"&amp;ROW(A706)&amp;":D"&amp;MATCH("Name:",$C707:$C$1999,0)+ROW(A706)-1,B705)</f>
        <v>B703:D710</v>
      </c>
      <c r="C706" s="1" t="s">
        <v>235</v>
      </c>
      <c r="D706" s="1" t="s">
        <v>23</v>
      </c>
    </row>
    <row r="707" spans="1:21" x14ac:dyDescent="0.25">
      <c r="A707" s="1">
        <v>687</v>
      </c>
      <c r="B707" s="1" t="str">
        <f>IF(C707="Name:","B"&amp;ROW(A707)&amp;":D"&amp;MATCH("Name:",$C708:$C$1999,0)+ROW(A707)-1,B706)</f>
        <v>B703:D710</v>
      </c>
      <c r="C707" s="1" t="s">
        <v>234</v>
      </c>
      <c r="D707" s="1" t="s">
        <v>432</v>
      </c>
    </row>
    <row r="708" spans="1:21" x14ac:dyDescent="0.25">
      <c r="A708" s="1">
        <v>688</v>
      </c>
      <c r="B708" s="1" t="str">
        <f>IF(C708="Name:","B"&amp;ROW(A708)&amp;":D"&amp;MATCH("Name:",$C709:$C$1999,0)+ROW(A708)-1,B707)</f>
        <v>B703:D710</v>
      </c>
      <c r="C708" s="1" t="s">
        <v>339</v>
      </c>
      <c r="D708" s="1" t="s">
        <v>433</v>
      </c>
    </row>
    <row r="709" spans="1:21" x14ac:dyDescent="0.25">
      <c r="A709" s="1">
        <v>689</v>
      </c>
      <c r="B709" s="1" t="str">
        <f>IF(C709="Name:","B"&amp;ROW(A709)&amp;":D"&amp;MATCH("Name:",$C710:$C$1999,0)+ROW(A709)-1,B708)</f>
        <v>B703:D710</v>
      </c>
      <c r="C709" s="1" t="s">
        <v>338</v>
      </c>
      <c r="D709" s="1" t="s">
        <v>346</v>
      </c>
    </row>
    <row r="710" spans="1:21" x14ac:dyDescent="0.25">
      <c r="A710" s="1">
        <v>690</v>
      </c>
      <c r="B710" s="1" t="str">
        <f>IF(C710="Name:","B"&amp;ROW(A710)&amp;":D"&amp;MATCH("Name:",$C711:$C$1999,0)+ROW(A710)-1,B709)</f>
        <v>B703:D710</v>
      </c>
      <c r="C710" s="1" t="s">
        <v>418</v>
      </c>
      <c r="D710" s="1" t="s">
        <v>418</v>
      </c>
    </row>
    <row r="711" spans="1:21" x14ac:dyDescent="0.25">
      <c r="A711" s="1">
        <v>691</v>
      </c>
      <c r="B711" s="1" t="str">
        <f>IF(C711="Name:","B"&amp;ROW(A711)&amp;":D"&amp;MATCH("Name:",$C712:$C$1999,0)+ROW(A711)-1,B710)</f>
        <v>B711:D717</v>
      </c>
      <c r="C711" s="1" t="s">
        <v>233</v>
      </c>
      <c r="D711" s="1" t="s">
        <v>215</v>
      </c>
      <c r="E711" s="1" t="str">
        <f ca="1">LEFT(INDEX(INDIRECT($B711),MATCH(E$2,INDIRECT(SUBSTITUTE(SUBSTITUTE($B711,"D","B"),"B","c")),0),3),SEARCH("(",INDEX(INDIRECT($B711),MATCH(E$2,INDIRECT(SUBSTITUTE(SUBSTITUTE($B711,"D","B"),"B","c")),0),3))-2)</f>
        <v>Envoy Aerospace</v>
      </c>
      <c r="F711" s="1" t="str">
        <f ca="1">TRIM(SUBSTITUTE(SUBSTITUTE(RIGHT(D711,LEN(D711)-LEN(E711)),")",""),"(",""))</f>
        <v>Aurora, IL</v>
      </c>
      <c r="G711" s="1" t="str">
        <f ca="1">IFERROR(INDEX(INDIRECT($B711),MATCH(G$2,INDIRECT(SUBSTITUTE(SUBSTITUTE($B711,"D","B"),"B","c")),0),3),"")</f>
        <v>75 Executive Drive, Suite 313</v>
      </c>
      <c r="H711" s="1" t="str">
        <f t="shared" ref="H711:O711" ca="1" si="560">IFERROR(INDEX(INDIRECT($B711),MATCH(H$2,INDIRECT(SUBSTITUTE(SUBSTITUTE($B711,"D","B"),"B","c")),0),3),"")</f>
        <v/>
      </c>
      <c r="I711" s="1" t="str">
        <f t="shared" ca="1" si="560"/>
        <v/>
      </c>
      <c r="J711" s="1" t="str">
        <f t="shared" ca="1" si="560"/>
        <v>Aurora, IL 60504-8137</v>
      </c>
      <c r="K711" s="1" t="str">
        <f t="shared" ca="1" si="560"/>
        <v/>
      </c>
      <c r="L711" s="1" t="str">
        <f t="shared" ca="1" si="560"/>
        <v/>
      </c>
      <c r="M711" s="1" t="str">
        <f t="shared" ca="1" si="560"/>
        <v>(630)961-4000</v>
      </c>
      <c r="N711" s="1" t="str">
        <f t="shared" ca="1" si="560"/>
        <v/>
      </c>
      <c r="O711" s="1" t="str">
        <f t="shared" ca="1" si="560"/>
        <v>Adrian.Honer@EnvoyAerospace.com</v>
      </c>
      <c r="P711" s="1" t="b">
        <f>IF(LEN(P712)&lt;&gt;0,P712,FALSE)</f>
        <v>0</v>
      </c>
      <c r="Q711" s="1" t="b">
        <f t="shared" ref="Q711" si="561">IF(LEN(Q712)&lt;&gt;0,Q712,FALSE)</f>
        <v>0</v>
      </c>
      <c r="R711" s="1" t="b">
        <f t="shared" ref="R711" si="562">IF(LEN(R712)&lt;&gt;0,R712,FALSE)</f>
        <v>0</v>
      </c>
      <c r="S711" s="1" t="b">
        <f t="shared" ref="S711" si="563">IF(LEN(S712)&lt;&gt;0,S712,FALSE)</f>
        <v>1</v>
      </c>
      <c r="T711" s="1" t="b">
        <f t="shared" ref="T711" si="564">IF(LEN(T712)&lt;&gt;0,T712,FALSE)</f>
        <v>0</v>
      </c>
      <c r="U711" s="1" t="b">
        <f t="shared" ref="U711" si="565">IF(LEN(U712)&lt;&gt;0,U712,FALSE)</f>
        <v>0</v>
      </c>
    </row>
    <row r="712" spans="1:21" x14ac:dyDescent="0.25">
      <c r="A712" s="1">
        <v>692</v>
      </c>
      <c r="B712" s="1" t="str">
        <f>IF(C712="Name:","B"&amp;ROW(A712)&amp;":D"&amp;MATCH("Name:",$C713:$C$1999,0)+ROW(A712)-1,B711)</f>
        <v>B711:D717</v>
      </c>
      <c r="C712" s="1" t="s">
        <v>417</v>
      </c>
      <c r="D712" s="1" t="s">
        <v>230</v>
      </c>
      <c r="S712" s="1" t="b">
        <v>1</v>
      </c>
    </row>
    <row r="713" spans="1:21" x14ac:dyDescent="0.25">
      <c r="A713" s="1">
        <v>693</v>
      </c>
      <c r="B713" s="1" t="str">
        <f>IF(C713="Name:","B"&amp;ROW(A713)&amp;":D"&amp;MATCH("Name:",$C714:$C$1999,0)+ROW(A713)-1,B712)</f>
        <v>B711:D717</v>
      </c>
      <c r="C713" s="1" t="s">
        <v>240</v>
      </c>
      <c r="D713" s="1" t="s">
        <v>216</v>
      </c>
    </row>
    <row r="714" spans="1:21" x14ac:dyDescent="0.25">
      <c r="A714" s="1">
        <v>694</v>
      </c>
      <c r="B714" s="1" t="str">
        <f>IF(C714="Name:","B"&amp;ROW(A714)&amp;":D"&amp;MATCH("Name:",$C715:$C$1999,0)+ROW(A714)-1,B713)</f>
        <v>B711:D717</v>
      </c>
      <c r="C714" s="1" t="s">
        <v>235</v>
      </c>
      <c r="D714" s="1" t="s">
        <v>217</v>
      </c>
    </row>
    <row r="715" spans="1:21" x14ac:dyDescent="0.25">
      <c r="A715" s="1">
        <v>695</v>
      </c>
      <c r="B715" s="1" t="str">
        <f>IF(C715="Name:","B"&amp;ROW(A715)&amp;":D"&amp;MATCH("Name:",$C716:$C$1999,0)+ROW(A715)-1,B714)</f>
        <v>B711:D717</v>
      </c>
      <c r="C715" s="1" t="s">
        <v>234</v>
      </c>
      <c r="D715" s="1" t="s">
        <v>529</v>
      </c>
    </row>
    <row r="716" spans="1:21" x14ac:dyDescent="0.25">
      <c r="A716" s="1">
        <v>696</v>
      </c>
      <c r="B716" s="1" t="str">
        <f>IF(C716="Name:","B"&amp;ROW(A716)&amp;":D"&amp;MATCH("Name:",$C717:$C$1999,0)+ROW(A716)-1,B715)</f>
        <v>B711:D717</v>
      </c>
      <c r="C716" s="1" t="s">
        <v>338</v>
      </c>
      <c r="D716" s="1" t="s">
        <v>406</v>
      </c>
    </row>
    <row r="717" spans="1:21" x14ac:dyDescent="0.25">
      <c r="A717" s="1">
        <v>697</v>
      </c>
      <c r="B717" s="1" t="str">
        <f>IF(C717="Name:","B"&amp;ROW(A717)&amp;":D"&amp;MATCH("Name:",$C718:$C$1999,0)+ROW(A717)-1,B716)</f>
        <v>B711:D717</v>
      </c>
      <c r="C717" s="1" t="s">
        <v>418</v>
      </c>
      <c r="D717" s="1" t="s">
        <v>418</v>
      </c>
    </row>
    <row r="718" spans="1:21" x14ac:dyDescent="0.25">
      <c r="A718" s="1">
        <v>698</v>
      </c>
      <c r="B718" s="1" t="str">
        <f>IF(C718="Name:","B"&amp;ROW(A718)&amp;":D"&amp;MATCH("Name:",$C719:$C$1999,0)+ROW(A718)-1,B717)</f>
        <v>B718:D725</v>
      </c>
      <c r="C718" s="1" t="s">
        <v>233</v>
      </c>
      <c r="D718" s="1" t="s">
        <v>218</v>
      </c>
      <c r="E718" s="1" t="str">
        <f ca="1">LEFT(INDEX(INDIRECT($B718),MATCH(E$2,INDIRECT(SUBSTITUTE(SUBSTITUTE($B718,"D","B"),"B","c")),0),3),SEARCH("(",INDEX(INDIRECT($B718),MATCH(E$2,INDIRECT(SUBSTITUTE(SUBSTITUTE($B718,"D","B"),"B","c")),0),3))-2)</f>
        <v>Standard Aero</v>
      </c>
      <c r="F718" s="1" t="str">
        <f ca="1">TRIM(SUBSTITUTE(SUBSTITUTE(RIGHT(D718,LEN(D718)-LEN(E718)),")",""),"(",""))</f>
        <v>Springfield, IL</v>
      </c>
      <c r="G718" s="1" t="str">
        <f ca="1">IFERROR(INDEX(INDIRECT($B718),MATCH(G$2,INDIRECT(SUBSTITUTE(SUBSTITUTE($B718,"D","B"),"B","c")),0),3),"")</f>
        <v>Capitol Airport, 1200 North Airport Drive</v>
      </c>
      <c r="H718" s="1" t="str">
        <f t="shared" ref="H718:O718" ca="1" si="566">IFERROR(INDEX(INDIRECT($B718),MATCH(H$2,INDIRECT(SUBSTITUTE(SUBSTITUTE($B718,"D","B"),"B","c")),0),3),"")</f>
        <v/>
      </c>
      <c r="I718" s="1" t="str">
        <f t="shared" ca="1" si="566"/>
        <v/>
      </c>
      <c r="J718" s="1" t="str">
        <f t="shared" ca="1" si="566"/>
        <v>Springfield, IL 62707</v>
      </c>
      <c r="K718" s="1" t="str">
        <f t="shared" ca="1" si="566"/>
        <v/>
      </c>
      <c r="L718" s="1" t="str">
        <f t="shared" ca="1" si="566"/>
        <v/>
      </c>
      <c r="M718" s="1" t="str">
        <f t="shared" ca="1" si="566"/>
        <v>(217)541-3376</v>
      </c>
      <c r="N718" s="1" t="str">
        <f t="shared" ca="1" si="566"/>
        <v>(217)535-3405</v>
      </c>
      <c r="O718" s="1" t="str">
        <f t="shared" ca="1" si="566"/>
        <v>Dan.Trigg@standardaero.com</v>
      </c>
      <c r="P718" s="1" t="b">
        <f>IF(LEN(P719)&lt;&gt;0,P719,FALSE)</f>
        <v>0</v>
      </c>
      <c r="Q718" s="1" t="b">
        <f t="shared" ref="Q718" si="567">IF(LEN(Q719)&lt;&gt;0,Q719,FALSE)</f>
        <v>0</v>
      </c>
      <c r="R718" s="1" t="b">
        <f t="shared" ref="R718" si="568">IF(LEN(R719)&lt;&gt;0,R719,FALSE)</f>
        <v>0</v>
      </c>
      <c r="S718" s="1" t="b">
        <f t="shared" ref="S718" si="569">IF(LEN(S719)&lt;&gt;0,S719,FALSE)</f>
        <v>1</v>
      </c>
      <c r="T718" s="1" t="b">
        <f t="shared" ref="T718" si="570">IF(LEN(T719)&lt;&gt;0,T719,FALSE)</f>
        <v>0</v>
      </c>
      <c r="U718" s="1" t="b">
        <f t="shared" ref="U718" si="571">IF(LEN(U719)&lt;&gt;0,U719,FALSE)</f>
        <v>0</v>
      </c>
    </row>
    <row r="719" spans="1:21" x14ac:dyDescent="0.25">
      <c r="A719" s="1">
        <v>699</v>
      </c>
      <c r="B719" s="1" t="str">
        <f>IF(C719="Name:","B"&amp;ROW(A719)&amp;":D"&amp;MATCH("Name:",$C720:$C$1999,0)+ROW(A719)-1,B718)</f>
        <v>B718:D725</v>
      </c>
      <c r="C719" s="1" t="s">
        <v>417</v>
      </c>
      <c r="D719" s="1" t="s">
        <v>230</v>
      </c>
      <c r="S719" s="1" t="b">
        <v>1</v>
      </c>
    </row>
    <row r="720" spans="1:21" x14ac:dyDescent="0.25">
      <c r="A720" s="1">
        <v>700</v>
      </c>
      <c r="B720" s="1" t="str">
        <f>IF(C720="Name:","B"&amp;ROW(A720)&amp;":D"&amp;MATCH("Name:",$C721:$C$1999,0)+ROW(A720)-1,B719)</f>
        <v>B718:D725</v>
      </c>
      <c r="C720" s="1" t="s">
        <v>240</v>
      </c>
      <c r="D720" s="1" t="s">
        <v>219</v>
      </c>
    </row>
    <row r="721" spans="1:21" x14ac:dyDescent="0.25">
      <c r="A721" s="1">
        <v>701</v>
      </c>
      <c r="B721" s="1" t="str">
        <f>IF(C721="Name:","B"&amp;ROW(A721)&amp;":D"&amp;MATCH("Name:",$C722:$C$1999,0)+ROW(A721)-1,B720)</f>
        <v>B718:D725</v>
      </c>
      <c r="C721" s="1" t="s">
        <v>235</v>
      </c>
      <c r="D721" s="1" t="s">
        <v>153</v>
      </c>
    </row>
    <row r="722" spans="1:21" x14ac:dyDescent="0.25">
      <c r="A722" s="1">
        <v>702</v>
      </c>
      <c r="B722" s="1" t="str">
        <f>IF(C722="Name:","B"&amp;ROW(A722)&amp;":D"&amp;MATCH("Name:",$C723:$C$1999,0)+ROW(A722)-1,B721)</f>
        <v>B718:D725</v>
      </c>
      <c r="C722" s="1" t="s">
        <v>234</v>
      </c>
      <c r="D722" s="1" t="s">
        <v>530</v>
      </c>
    </row>
    <row r="723" spans="1:21" x14ac:dyDescent="0.25">
      <c r="A723" s="1">
        <v>703</v>
      </c>
      <c r="B723" s="1" t="str">
        <f>IF(C723="Name:","B"&amp;ROW(A723)&amp;":D"&amp;MATCH("Name:",$C724:$C$1999,0)+ROW(A723)-1,B722)</f>
        <v>B718:D725</v>
      </c>
      <c r="C723" s="1" t="s">
        <v>339</v>
      </c>
      <c r="D723" s="1" t="s">
        <v>531</v>
      </c>
    </row>
    <row r="724" spans="1:21" x14ac:dyDescent="0.25">
      <c r="A724" s="1">
        <v>704</v>
      </c>
      <c r="B724" s="1" t="str">
        <f>IF(C724="Name:","B"&amp;ROW(A724)&amp;":D"&amp;MATCH("Name:",$C725:$C$1999,0)+ROW(A724)-1,B723)</f>
        <v>B718:D725</v>
      </c>
      <c r="C724" s="1" t="s">
        <v>338</v>
      </c>
      <c r="D724" s="1" t="s">
        <v>407</v>
      </c>
    </row>
    <row r="725" spans="1:21" x14ac:dyDescent="0.25">
      <c r="A725" s="1">
        <v>705</v>
      </c>
      <c r="B725" s="1" t="str">
        <f>IF(C725="Name:","B"&amp;ROW(A725)&amp;":D"&amp;MATCH("Name:",$C726:$C$1999,0)+ROW(A725)-1,B724)</f>
        <v>B718:D725</v>
      </c>
      <c r="C725" s="1" t="s">
        <v>418</v>
      </c>
      <c r="D725" s="1" t="s">
        <v>418</v>
      </c>
    </row>
    <row r="726" spans="1:21" x14ac:dyDescent="0.25">
      <c r="A726" s="1">
        <v>706</v>
      </c>
      <c r="B726" s="1" t="str">
        <f>IF(C726="Name:","B"&amp;ROW(A726)&amp;":D"&amp;MATCH("Name:",$C727:$C$1999,0)+ROW(A726)-1,B725)</f>
        <v>B726:D733</v>
      </c>
      <c r="C726" s="1" t="s">
        <v>233</v>
      </c>
      <c r="D726" s="1" t="s">
        <v>89</v>
      </c>
      <c r="E726" s="1" t="str">
        <f ca="1">LEFT(INDEX(INDIRECT($B726),MATCH(E$2,INDIRECT(SUBSTITUTE(SUBSTITUTE($B726,"D","B"),"B","c")),0),3),SEARCH("(",INDEX(INDIRECT($B726),MATCH(E$2,INDIRECT(SUBSTITUTE(SUBSTITUTE($B726,"D","B"),"B","c")),0),3))-2)</f>
        <v>Rockwell</v>
      </c>
      <c r="F726" s="1" t="str">
        <f ca="1">TRIM(SUBSTITUTE(SUBSTITUTE(RIGHT(D726,LEN(D726)-LEN(E726)),")",""),"(",""))</f>
        <v>Cedar Rapids, IA</v>
      </c>
      <c r="G726" s="1" t="str">
        <f ca="1">IFERROR(INDEX(INDIRECT($B726),MATCH(G$2,INDIRECT(SUBSTITUTE(SUBSTITUTE($B726,"D","B"),"B","c")),0),3),"")</f>
        <v>400 Collins Road NE, MS 124-301</v>
      </c>
      <c r="H726" s="1" t="str">
        <f t="shared" ref="H726:O726" ca="1" si="572">IFERROR(INDEX(INDIRECT($B726),MATCH(H$2,INDIRECT(SUBSTITUTE(SUBSTITUTE($B726,"D","B"),"B","c")),0),3),"")</f>
        <v/>
      </c>
      <c r="I726" s="1" t="str">
        <f t="shared" ca="1" si="572"/>
        <v/>
      </c>
      <c r="J726" s="1" t="str">
        <f t="shared" ca="1" si="572"/>
        <v>Cedar Rapids, IA 52498</v>
      </c>
      <c r="K726" s="1" t="str">
        <f t="shared" ca="1" si="572"/>
        <v/>
      </c>
      <c r="L726" s="1" t="str">
        <f t="shared" ca="1" si="572"/>
        <v/>
      </c>
      <c r="M726" s="1" t="str">
        <f t="shared" ca="1" si="572"/>
        <v>(319)295-9422</v>
      </c>
      <c r="N726" s="1" t="str">
        <f t="shared" ca="1" si="572"/>
        <v>(319)295-3661</v>
      </c>
      <c r="O726" s="1" t="str">
        <f t="shared" ca="1" si="572"/>
        <v>marisa.stephenson@rockwellcollins.com</v>
      </c>
      <c r="P726" s="1" t="b">
        <f>IF(LEN(P727)&lt;&gt;0,P727,FALSE)</f>
        <v>0</v>
      </c>
      <c r="Q726" s="1" t="b">
        <f t="shared" ref="Q726" si="573">IF(LEN(Q727)&lt;&gt;0,Q727,FALSE)</f>
        <v>1</v>
      </c>
      <c r="R726" s="1" t="b">
        <f t="shared" ref="R726" si="574">IF(LEN(R727)&lt;&gt;0,R727,FALSE)</f>
        <v>0</v>
      </c>
      <c r="S726" s="1" t="b">
        <f t="shared" ref="S726" si="575">IF(LEN(S727)&lt;&gt;0,S727,FALSE)</f>
        <v>1</v>
      </c>
      <c r="T726" s="1" t="b">
        <f t="shared" ref="T726" si="576">IF(LEN(T727)&lt;&gt;0,T727,FALSE)</f>
        <v>1</v>
      </c>
      <c r="U726" s="1" t="b">
        <f t="shared" ref="U726" si="577">IF(LEN(U727)&lt;&gt;0,U727,FALSE)</f>
        <v>0</v>
      </c>
    </row>
    <row r="727" spans="1:21" x14ac:dyDescent="0.25">
      <c r="A727" s="1">
        <v>707</v>
      </c>
      <c r="B727" s="1" t="str">
        <f>IF(C727="Name:","B"&amp;ROW(A727)&amp;":D"&amp;MATCH("Name:",$C728:$C$1999,0)+ROW(A727)-1,B726)</f>
        <v>B726:D733</v>
      </c>
      <c r="C727" s="1" t="s">
        <v>417</v>
      </c>
      <c r="D727" s="1" t="s">
        <v>500</v>
      </c>
      <c r="Q727" s="1" t="b">
        <v>1</v>
      </c>
      <c r="S727" s="1" t="b">
        <v>1</v>
      </c>
      <c r="T727" s="1" t="b">
        <v>1</v>
      </c>
    </row>
    <row r="728" spans="1:21" x14ac:dyDescent="0.25">
      <c r="A728" s="1">
        <v>708</v>
      </c>
      <c r="B728" s="1" t="str">
        <f>IF(C728="Name:","B"&amp;ROW(A728)&amp;":D"&amp;MATCH("Name:",$C729:$C$1999,0)+ROW(A728)-1,B727)</f>
        <v>B726:D733</v>
      </c>
      <c r="C728" s="1" t="s">
        <v>240</v>
      </c>
      <c r="D728" s="1" t="s">
        <v>93</v>
      </c>
    </row>
    <row r="729" spans="1:21" x14ac:dyDescent="0.25">
      <c r="A729" s="1">
        <v>709</v>
      </c>
      <c r="B729" s="1" t="str">
        <f>IF(C729="Name:","B"&amp;ROW(A729)&amp;":D"&amp;MATCH("Name:",$C730:$C$1999,0)+ROW(A729)-1,B728)</f>
        <v>B726:D733</v>
      </c>
      <c r="C729" s="1" t="s">
        <v>235</v>
      </c>
      <c r="D729" s="1" t="s">
        <v>95</v>
      </c>
    </row>
    <row r="730" spans="1:21" x14ac:dyDescent="0.25">
      <c r="A730" s="1">
        <v>710</v>
      </c>
      <c r="B730" s="1" t="str">
        <f>IF(C730="Name:","B"&amp;ROW(A730)&amp;":D"&amp;MATCH("Name:",$C731:$C$1999,0)+ROW(A730)-1,B729)</f>
        <v>B726:D733</v>
      </c>
      <c r="C730" s="1" t="s">
        <v>234</v>
      </c>
      <c r="D730" s="1" t="s">
        <v>510</v>
      </c>
    </row>
    <row r="731" spans="1:21" x14ac:dyDescent="0.25">
      <c r="A731" s="1">
        <v>711</v>
      </c>
      <c r="B731" s="1" t="str">
        <f>IF(C731="Name:","B"&amp;ROW(A731)&amp;":D"&amp;MATCH("Name:",$C732:$C$1999,0)+ROW(A731)-1,B730)</f>
        <v>B726:D733</v>
      </c>
      <c r="C731" s="1" t="s">
        <v>339</v>
      </c>
      <c r="D731" s="1" t="s">
        <v>511</v>
      </c>
    </row>
    <row r="732" spans="1:21" x14ac:dyDescent="0.25">
      <c r="A732" s="1">
        <v>712</v>
      </c>
      <c r="B732" s="1" t="str">
        <f>IF(C732="Name:","B"&amp;ROW(A732)&amp;":D"&amp;MATCH("Name:",$C733:$C$1999,0)+ROW(A732)-1,B731)</f>
        <v>B726:D733</v>
      </c>
      <c r="C732" s="1" t="s">
        <v>338</v>
      </c>
      <c r="D732" s="1" t="s">
        <v>391</v>
      </c>
    </row>
    <row r="733" spans="1:21" x14ac:dyDescent="0.25">
      <c r="A733" s="1">
        <v>713</v>
      </c>
      <c r="B733" s="1" t="str">
        <f>IF(C733="Name:","B"&amp;ROW(A733)&amp;":D"&amp;MATCH("Name:",$C734:$C$1999,0)+ROW(A733)-1,B732)</f>
        <v>B726:D733</v>
      </c>
      <c r="C733" s="1" t="s">
        <v>418</v>
      </c>
      <c r="D733" s="1" t="s">
        <v>418</v>
      </c>
    </row>
    <row r="734" spans="1:21" x14ac:dyDescent="0.25">
      <c r="A734" s="1">
        <v>714</v>
      </c>
      <c r="B734" s="1" t="str">
        <f>IF(C734="Name:","B"&amp;ROW(A734)&amp;":D"&amp;MATCH("Name:",$C735:$C$1999,0)+ROW(A734)-1,B733)</f>
        <v>B734:D740</v>
      </c>
      <c r="C734" s="1" t="s">
        <v>233</v>
      </c>
      <c r="D734" s="1" t="s">
        <v>130</v>
      </c>
      <c r="E734" s="1" t="str">
        <f ca="1">LEFT(INDEX(INDIRECT($B734),MATCH(E$2,INDIRECT(SUBSTITUTE(SUBSTITUTE($B734,"D","B"),"B","c")),0),3),SEARCH("(",INDEX(INDIRECT($B734),MATCH(E$2,INDIRECT(SUBSTITUTE(SUBSTITUTE($B734,"D","B"),"B","c")),0),3))-2)</f>
        <v>3S</v>
      </c>
      <c r="F734" s="1" t="str">
        <f ca="1">TRIM(SUBSTITUTE(SUBSTITUTE(RIGHT(D734,LEN(D734)-LEN(E734)),")",""),"(",""))</f>
        <v>Wichita, KS</v>
      </c>
      <c r="G734" s="1" t="str">
        <f ca="1">IFERROR(INDEX(INDIRECT($B734),MATCH(G$2,INDIRECT(SUBSTITUTE(SUBSTITUTE($B734,"D","B"),"B","c")),0),3),"")</f>
        <v>9111 E. Douglas, Suite 100</v>
      </c>
      <c r="H734" s="1" t="str">
        <f t="shared" ref="H734:O734" ca="1" si="578">IFERROR(INDEX(INDIRECT($B734),MATCH(H$2,INDIRECT(SUBSTITUTE(SUBSTITUTE($B734,"D","B"),"B","c")),0),3),"")</f>
        <v/>
      </c>
      <c r="I734" s="1" t="str">
        <f t="shared" ca="1" si="578"/>
        <v/>
      </c>
      <c r="J734" s="1" t="str">
        <f t="shared" ca="1" si="578"/>
        <v>Wichita, KS 67207</v>
      </c>
      <c r="K734" s="1" t="str">
        <f t="shared" ca="1" si="578"/>
        <v/>
      </c>
      <c r="L734" s="1" t="str">
        <f t="shared" ca="1" si="578"/>
        <v/>
      </c>
      <c r="M734" s="1" t="str">
        <f t="shared" ca="1" si="578"/>
        <v>(316)260-2258</v>
      </c>
      <c r="N734" s="1" t="str">
        <f t="shared" ca="1" si="578"/>
        <v/>
      </c>
      <c r="O734" s="1" t="str">
        <f t="shared" ca="1" si="578"/>
        <v>steve.simpson@3scert.com</v>
      </c>
      <c r="P734" s="1" t="b">
        <f>IF(LEN(P735)&lt;&gt;0,P735,FALSE)</f>
        <v>0</v>
      </c>
      <c r="Q734" s="1" t="b">
        <f t="shared" ref="Q734" si="579">IF(LEN(Q735)&lt;&gt;0,Q735,FALSE)</f>
        <v>0</v>
      </c>
      <c r="R734" s="1" t="b">
        <f t="shared" ref="R734" si="580">IF(LEN(R735)&lt;&gt;0,R735,FALSE)</f>
        <v>0</v>
      </c>
      <c r="S734" s="1" t="b">
        <f t="shared" ref="S734" si="581">IF(LEN(S735)&lt;&gt;0,S735,FALSE)</f>
        <v>1</v>
      </c>
      <c r="T734" s="1" t="b">
        <f t="shared" ref="T734" si="582">IF(LEN(T735)&lt;&gt;0,T735,FALSE)</f>
        <v>0</v>
      </c>
      <c r="U734" s="1" t="b">
        <f t="shared" ref="U734" si="583">IF(LEN(U735)&lt;&gt;0,U735,FALSE)</f>
        <v>0</v>
      </c>
    </row>
    <row r="735" spans="1:21" x14ac:dyDescent="0.25">
      <c r="A735" s="1">
        <v>715</v>
      </c>
      <c r="B735" s="1" t="str">
        <f>IF(C735="Name:","B"&amp;ROW(A735)&amp;":D"&amp;MATCH("Name:",$C736:$C$1999,0)+ROW(A735)-1,B734)</f>
        <v>B734:D740</v>
      </c>
      <c r="C735" s="1" t="s">
        <v>417</v>
      </c>
      <c r="D735" s="1" t="s">
        <v>230</v>
      </c>
      <c r="S735" s="1" t="b">
        <v>1</v>
      </c>
    </row>
    <row r="736" spans="1:21" x14ac:dyDescent="0.25">
      <c r="A736" s="1">
        <v>716</v>
      </c>
      <c r="B736" s="1" t="str">
        <f>IF(C736="Name:","B"&amp;ROW(A736)&amp;":D"&amp;MATCH("Name:",$C737:$C$1999,0)+ROW(A736)-1,B735)</f>
        <v>B734:D740</v>
      </c>
      <c r="C736" s="1" t="s">
        <v>240</v>
      </c>
      <c r="D736" s="1" t="s">
        <v>133</v>
      </c>
    </row>
    <row r="737" spans="1:21" x14ac:dyDescent="0.25">
      <c r="A737" s="1">
        <v>717</v>
      </c>
      <c r="B737" s="1" t="str">
        <f>IF(C737="Name:","B"&amp;ROW(A737)&amp;":D"&amp;MATCH("Name:",$C738:$C$1999,0)+ROW(A737)-1,B736)</f>
        <v>B734:D740</v>
      </c>
      <c r="C737" s="1" t="s">
        <v>235</v>
      </c>
      <c r="D737" s="1" t="s">
        <v>136</v>
      </c>
    </row>
    <row r="738" spans="1:21" x14ac:dyDescent="0.25">
      <c r="A738" s="1">
        <v>718</v>
      </c>
      <c r="B738" s="1" t="str">
        <f>IF(C738="Name:","B"&amp;ROW(A738)&amp;":D"&amp;MATCH("Name:",$C739:$C$1999,0)+ROW(A738)-1,B737)</f>
        <v>B734:D740</v>
      </c>
      <c r="C738" s="1" t="s">
        <v>234</v>
      </c>
      <c r="D738" s="1" t="s">
        <v>532</v>
      </c>
    </row>
    <row r="739" spans="1:21" x14ac:dyDescent="0.25">
      <c r="A739" s="1">
        <v>719</v>
      </c>
      <c r="B739" s="1" t="str">
        <f>IF(C739="Name:","B"&amp;ROW(A739)&amp;":D"&amp;MATCH("Name:",$C740:$C$1999,0)+ROW(A739)-1,B738)</f>
        <v>B734:D740</v>
      </c>
      <c r="C739" s="1" t="s">
        <v>338</v>
      </c>
      <c r="D739" s="1" t="s">
        <v>408</v>
      </c>
    </row>
    <row r="740" spans="1:21" x14ac:dyDescent="0.25">
      <c r="A740" s="1">
        <v>720</v>
      </c>
      <c r="B740" s="1" t="str">
        <f>IF(C740="Name:","B"&amp;ROW(A740)&amp;":D"&amp;MATCH("Name:",$C741:$C$1999,0)+ROW(A740)-1,B739)</f>
        <v>B734:D740</v>
      </c>
      <c r="C740" s="1" t="s">
        <v>418</v>
      </c>
      <c r="D740" s="1" t="s">
        <v>418</v>
      </c>
    </row>
    <row r="741" spans="1:21" x14ac:dyDescent="0.25">
      <c r="A741" s="1">
        <v>721</v>
      </c>
      <c r="B741" s="1" t="str">
        <f>IF(C741="Name:","B"&amp;ROW(A741)&amp;":D"&amp;MATCH("Name:",$C742:$C$1999,0)+ROW(A741)-1,B740)</f>
        <v>B741:D747</v>
      </c>
      <c r="C741" s="1" t="s">
        <v>233</v>
      </c>
      <c r="D741" s="1" t="s">
        <v>138</v>
      </c>
      <c r="E741" s="1" t="str">
        <f ca="1">LEFT(INDEX(INDIRECT($B741),MATCH(E$2,INDIRECT(SUBSTITUTE(SUBSTITUTE($B741,"D","B"),"B","c")),0),3),SEARCH("(",INDEX(INDIRECT($B741),MATCH(E$2,INDIRECT(SUBSTITUTE(SUBSTITUTE($B741,"D","B"),"B","c")),0),3))-2)</f>
        <v>Garmin</v>
      </c>
      <c r="F741" s="1" t="str">
        <f ca="1">TRIM(SUBSTITUTE(SUBSTITUTE(RIGHT(D741,LEN(D741)-LEN(E741)),")",""),"(",""))</f>
        <v>Olathe, KS</v>
      </c>
      <c r="G741" s="1" t="str">
        <f ca="1">IFERROR(INDEX(INDIRECT($B741),MATCH(G$2,INDIRECT(SUBSTITUTE(SUBSTITUTE($B741,"D","B"),"B","c")),0),3),"")</f>
        <v>1200 East 151st Street</v>
      </c>
      <c r="H741" s="1" t="str">
        <f t="shared" ref="H741:O741" ca="1" si="584">IFERROR(INDEX(INDIRECT($B741),MATCH(H$2,INDIRECT(SUBSTITUTE(SUBSTITUTE($B741,"D","B"),"B","c")),0),3),"")</f>
        <v/>
      </c>
      <c r="I741" s="1" t="str">
        <f t="shared" ca="1" si="584"/>
        <v/>
      </c>
      <c r="J741" s="1" t="str">
        <f t="shared" ca="1" si="584"/>
        <v>Olathe, KS 66062</v>
      </c>
      <c r="K741" s="1" t="str">
        <f t="shared" ca="1" si="584"/>
        <v/>
      </c>
      <c r="L741" s="1" t="str">
        <f t="shared" ca="1" si="584"/>
        <v/>
      </c>
      <c r="M741" s="1" t="str">
        <f t="shared" ca="1" si="584"/>
        <v>(316)670-1801</v>
      </c>
      <c r="N741" s="1" t="str">
        <f t="shared" ca="1" si="584"/>
        <v/>
      </c>
      <c r="O741" s="1" t="str">
        <f t="shared" ca="1" si="584"/>
        <v>david.armstrong@garmin.com</v>
      </c>
      <c r="P741" s="1" t="b">
        <f>IF(LEN(P742)&lt;&gt;0,P742,FALSE)</f>
        <v>0</v>
      </c>
      <c r="Q741" s="1" t="b">
        <f t="shared" ref="Q741" si="585">IF(LEN(Q742)&lt;&gt;0,Q742,FALSE)</f>
        <v>1</v>
      </c>
      <c r="R741" s="1" t="b">
        <f t="shared" ref="R741" si="586">IF(LEN(R742)&lt;&gt;0,R742,FALSE)</f>
        <v>0</v>
      </c>
      <c r="S741" s="1" t="b">
        <f t="shared" ref="S741" si="587">IF(LEN(S742)&lt;&gt;0,S742,FALSE)</f>
        <v>1</v>
      </c>
      <c r="T741" s="1" t="b">
        <f t="shared" ref="T741" si="588">IF(LEN(T742)&lt;&gt;0,T742,FALSE)</f>
        <v>1</v>
      </c>
      <c r="U741" s="1" t="b">
        <f t="shared" ref="U741" si="589">IF(LEN(U742)&lt;&gt;0,U742,FALSE)</f>
        <v>0</v>
      </c>
    </row>
    <row r="742" spans="1:21" x14ac:dyDescent="0.25">
      <c r="A742" s="1">
        <v>722</v>
      </c>
      <c r="B742" s="1" t="str">
        <f>IF(C742="Name:","B"&amp;ROW(A742)&amp;":D"&amp;MATCH("Name:",$C743:$C$1999,0)+ROW(A742)-1,B741)</f>
        <v>B741:D747</v>
      </c>
      <c r="C742" s="1" t="s">
        <v>417</v>
      </c>
      <c r="D742" s="1" t="s">
        <v>500</v>
      </c>
      <c r="Q742" s="1" t="b">
        <v>1</v>
      </c>
      <c r="S742" s="1" t="b">
        <v>1</v>
      </c>
      <c r="T742" s="1" t="b">
        <v>1</v>
      </c>
    </row>
    <row r="743" spans="1:21" x14ac:dyDescent="0.25">
      <c r="A743" s="1">
        <v>723</v>
      </c>
      <c r="B743" s="1" t="str">
        <f>IF(C743="Name:","B"&amp;ROW(A743)&amp;":D"&amp;MATCH("Name:",$C744:$C$1999,0)+ROW(A743)-1,B742)</f>
        <v>B741:D747</v>
      </c>
      <c r="C743" s="1" t="s">
        <v>240</v>
      </c>
      <c r="D743" s="1" t="s">
        <v>140</v>
      </c>
    </row>
    <row r="744" spans="1:21" x14ac:dyDescent="0.25">
      <c r="A744" s="1">
        <v>724</v>
      </c>
      <c r="B744" s="1" t="str">
        <f>IF(C744="Name:","B"&amp;ROW(A744)&amp;":D"&amp;MATCH("Name:",$C745:$C$1999,0)+ROW(A744)-1,B743)</f>
        <v>B741:D747</v>
      </c>
      <c r="C744" s="1" t="s">
        <v>235</v>
      </c>
      <c r="D744" s="1" t="s">
        <v>99</v>
      </c>
    </row>
    <row r="745" spans="1:21" x14ac:dyDescent="0.25">
      <c r="A745" s="1">
        <v>725</v>
      </c>
      <c r="B745" s="1" t="str">
        <f>IF(C745="Name:","B"&amp;ROW(A745)&amp;":D"&amp;MATCH("Name:",$C746:$C$1999,0)+ROW(A745)-1,B744)</f>
        <v>B741:D747</v>
      </c>
      <c r="C745" s="1" t="s">
        <v>234</v>
      </c>
      <c r="D745" s="1" t="s">
        <v>512</v>
      </c>
    </row>
    <row r="746" spans="1:21" x14ac:dyDescent="0.25">
      <c r="A746" s="1">
        <v>726</v>
      </c>
      <c r="B746" s="1" t="str">
        <f>IF(C746="Name:","B"&amp;ROW(A746)&amp;":D"&amp;MATCH("Name:",$C747:$C$1999,0)+ROW(A746)-1,B745)</f>
        <v>B741:D747</v>
      </c>
      <c r="C746" s="1" t="s">
        <v>338</v>
      </c>
      <c r="D746" s="1" t="s">
        <v>392</v>
      </c>
    </row>
    <row r="747" spans="1:21" x14ac:dyDescent="0.25">
      <c r="A747" s="1">
        <v>727</v>
      </c>
      <c r="B747" s="1" t="str">
        <f>IF(C747="Name:","B"&amp;ROW(A747)&amp;":D"&amp;MATCH("Name:",$C748:$C$1999,0)+ROW(A747)-1,B746)</f>
        <v>B741:D747</v>
      </c>
      <c r="C747" s="1" t="s">
        <v>418</v>
      </c>
      <c r="D747" s="1" t="s">
        <v>418</v>
      </c>
    </row>
    <row r="748" spans="1:21" x14ac:dyDescent="0.25">
      <c r="A748" s="1">
        <v>728</v>
      </c>
      <c r="B748" s="1" t="str">
        <f>IF(C748="Name:","B"&amp;ROW(A748)&amp;":D"&amp;MATCH("Name:",$C749:$C$1999,0)+ROW(A748)-1,B747)</f>
        <v>B748:D755</v>
      </c>
      <c r="C748" s="1" t="s">
        <v>233</v>
      </c>
      <c r="D748" s="1" t="s">
        <v>2</v>
      </c>
      <c r="E748" s="1" t="str">
        <f ca="1">LEFT(INDEX(INDIRECT($B748),MATCH(E$2,INDIRECT(SUBSTITUTE(SUBSTITUTE($B748,"D","B"),"B","c")),0),3),SEARCH("(",INDEX(INDIRECT($B748),MATCH(E$2,INDIRECT(SUBSTITUTE(SUBSTITUTE($B748,"D","B"),"B","c")),0),3))-2)</f>
        <v>Learjet Inc</v>
      </c>
      <c r="F748" s="1" t="str">
        <f ca="1">TRIM(SUBSTITUTE(SUBSTITUTE(RIGHT(D748,LEN(D748)-LEN(E748)),")",""),"(",""))</f>
        <v>Wichita, KS</v>
      </c>
      <c r="G748" s="1" t="str">
        <f ca="1">IFERROR(INDEX(INDIRECT($B748),MATCH(G$2,INDIRECT(SUBSTITUTE(SUBSTITUTE($B748,"D","B"),"B","c")),0),3),"")</f>
        <v>One Learjet Way</v>
      </c>
      <c r="H748" s="1" t="str">
        <f t="shared" ref="H748:O748" ca="1" si="590">IFERROR(INDEX(INDIRECT($B748),MATCH(H$2,INDIRECT(SUBSTITUTE(SUBSTITUTE($B748,"D","B"),"B","c")),0),3),"")</f>
        <v/>
      </c>
      <c r="I748" s="1" t="str">
        <f t="shared" ca="1" si="590"/>
        <v/>
      </c>
      <c r="J748" s="1" t="str">
        <f t="shared" ca="1" si="590"/>
        <v>Wichita, KS 67209-2942</v>
      </c>
      <c r="K748" s="1" t="str">
        <f t="shared" ca="1" si="590"/>
        <v/>
      </c>
      <c r="L748" s="1" t="str">
        <f t="shared" ca="1" si="590"/>
        <v/>
      </c>
      <c r="M748" s="1" t="str">
        <f t="shared" ca="1" si="590"/>
        <v>(316)946-3446</v>
      </c>
      <c r="N748" s="1" t="str">
        <f t="shared" ca="1" si="590"/>
        <v>(316)946-2809</v>
      </c>
      <c r="O748" s="1" t="str">
        <f t="shared" ca="1" si="590"/>
        <v>keith.johnston@aero.bombardier.com</v>
      </c>
      <c r="P748" s="1" t="b">
        <f>IF(LEN(P749)&lt;&gt;0,P749,FALSE)</f>
        <v>1</v>
      </c>
      <c r="Q748" s="1" t="b">
        <f t="shared" ref="Q748" si="591">IF(LEN(Q749)&lt;&gt;0,Q749,FALSE)</f>
        <v>0</v>
      </c>
      <c r="R748" s="1" t="b">
        <f t="shared" ref="R748" si="592">IF(LEN(R749)&lt;&gt;0,R749,FALSE)</f>
        <v>1</v>
      </c>
      <c r="S748" s="1" t="b">
        <f t="shared" ref="S748" si="593">IF(LEN(S749)&lt;&gt;0,S749,FALSE)</f>
        <v>1</v>
      </c>
      <c r="T748" s="1" t="b">
        <f t="shared" ref="T748" si="594">IF(LEN(T749)&lt;&gt;0,T749,FALSE)</f>
        <v>0</v>
      </c>
      <c r="U748" s="1" t="b">
        <f t="shared" ref="U748" si="595">IF(LEN(U749)&lt;&gt;0,U749,FALSE)</f>
        <v>1</v>
      </c>
    </row>
    <row r="749" spans="1:21" x14ac:dyDescent="0.25">
      <c r="A749" s="1">
        <v>729</v>
      </c>
      <c r="B749" s="1" t="str">
        <f>IF(C749="Name:","B"&amp;ROW(A749)&amp;":D"&amp;MATCH("Name:",$C750:$C$1999,0)+ROW(A749)-1,B748)</f>
        <v>B748:D755</v>
      </c>
      <c r="C749" s="1" t="s">
        <v>417</v>
      </c>
      <c r="D749" s="1" t="s">
        <v>428</v>
      </c>
      <c r="P749" s="1" t="b">
        <v>1</v>
      </c>
      <c r="R749" s="1" t="b">
        <v>1</v>
      </c>
      <c r="S749" s="1" t="b">
        <v>1</v>
      </c>
      <c r="U749" s="1" t="b">
        <v>1</v>
      </c>
    </row>
    <row r="750" spans="1:21" x14ac:dyDescent="0.25">
      <c r="A750" s="1">
        <v>730</v>
      </c>
      <c r="B750" s="1" t="str">
        <f>IF(C750="Name:","B"&amp;ROW(A750)&amp;":D"&amp;MATCH("Name:",$C751:$C$1999,0)+ROW(A750)-1,B749)</f>
        <v>B748:D755</v>
      </c>
      <c r="C750" s="1" t="s">
        <v>240</v>
      </c>
      <c r="D750" s="1" t="s">
        <v>5</v>
      </c>
    </row>
    <row r="751" spans="1:21" x14ac:dyDescent="0.25">
      <c r="A751" s="1">
        <v>731</v>
      </c>
      <c r="B751" s="1" t="str">
        <f>IF(C751="Name:","B"&amp;ROW(A751)&amp;":D"&amp;MATCH("Name:",$C752:$C$1999,0)+ROW(A751)-1,B750)</f>
        <v>B748:D755</v>
      </c>
      <c r="C751" s="1" t="s">
        <v>235</v>
      </c>
      <c r="D751" s="1" t="s">
        <v>7</v>
      </c>
    </row>
    <row r="752" spans="1:21" x14ac:dyDescent="0.25">
      <c r="A752" s="1">
        <v>732</v>
      </c>
      <c r="B752" s="1" t="str">
        <f>IF(C752="Name:","B"&amp;ROW(A752)&amp;":D"&amp;MATCH("Name:",$C753:$C$1999,0)+ROW(A752)-1,B751)</f>
        <v>B748:D755</v>
      </c>
      <c r="C752" s="1" t="s">
        <v>234</v>
      </c>
      <c r="D752" s="1" t="s">
        <v>436</v>
      </c>
    </row>
    <row r="753" spans="1:21" x14ac:dyDescent="0.25">
      <c r="A753" s="1">
        <v>733</v>
      </c>
      <c r="B753" s="1" t="str">
        <f>IF(C753="Name:","B"&amp;ROW(A753)&amp;":D"&amp;MATCH("Name:",$C754:$C$1999,0)+ROW(A753)-1,B752)</f>
        <v>B748:D755</v>
      </c>
      <c r="C753" s="1" t="s">
        <v>339</v>
      </c>
      <c r="D753" s="1" t="s">
        <v>437</v>
      </c>
    </row>
    <row r="754" spans="1:21" x14ac:dyDescent="0.25">
      <c r="A754" s="1">
        <v>734</v>
      </c>
      <c r="B754" s="1" t="str">
        <f>IF(C754="Name:","B"&amp;ROW(A754)&amp;":D"&amp;MATCH("Name:",$C755:$C$1999,0)+ROW(A754)-1,B753)</f>
        <v>B748:D755</v>
      </c>
      <c r="C754" s="1" t="s">
        <v>338</v>
      </c>
      <c r="D754" s="1" t="s">
        <v>348</v>
      </c>
    </row>
    <row r="755" spans="1:21" x14ac:dyDescent="0.25">
      <c r="A755" s="1">
        <v>735</v>
      </c>
      <c r="B755" s="1" t="str">
        <f>IF(C755="Name:","B"&amp;ROW(A755)&amp;":D"&amp;MATCH("Name:",$C756:$C$1999,0)+ROW(A755)-1,B754)</f>
        <v>B748:D755</v>
      </c>
      <c r="C755" s="1" t="s">
        <v>418</v>
      </c>
      <c r="D755" s="1" t="s">
        <v>418</v>
      </c>
    </row>
    <row r="756" spans="1:21" x14ac:dyDescent="0.25">
      <c r="A756" s="1">
        <v>736</v>
      </c>
      <c r="B756" s="1" t="str">
        <f>IF(C756="Name:","B"&amp;ROW(A756)&amp;":D"&amp;MATCH("Name:",$C757:$C$1999,0)+ROW(A756)-1,B755)</f>
        <v>B756:D763</v>
      </c>
      <c r="C756" s="1" t="s">
        <v>233</v>
      </c>
      <c r="D756" s="1" t="s">
        <v>10</v>
      </c>
      <c r="E756" s="1" t="str">
        <f ca="1">LEFT(INDEX(INDIRECT($B756),MATCH(E$2,INDIRECT(SUBSTITUTE(SUBSTITUTE($B756,"D","B"),"B","c")),0),3),SEARCH("(",INDEX(INDIRECT($B756),MATCH(E$2,INDIRECT(SUBSTITUTE(SUBSTITUTE($B756,"D","B"),"B","c")),0),3))-2)</f>
        <v>Textron</v>
      </c>
      <c r="F756" s="1" t="str">
        <f ca="1">TRIM(SUBSTITUTE(SUBSTITUTE(RIGHT(D756,LEN(D756)-LEN(E756)),")",""),"(",""))</f>
        <v>Wichita, KS</v>
      </c>
      <c r="G756" s="1" t="str">
        <f ca="1">IFERROR(INDEX(INDIRECT($B756),MATCH(G$2,INDIRECT(SUBSTITUTE(SUBSTITUTE($B756,"D","B"),"B","c")),0),3),"")</f>
        <v>One Cessna Boulevard, Mail Stop W2-2</v>
      </c>
      <c r="H756" s="1" t="str">
        <f t="shared" ref="H756:O756" ca="1" si="596">IFERROR(INDEX(INDIRECT($B756),MATCH(H$2,INDIRECT(SUBSTITUTE(SUBSTITUTE($B756,"D","B"),"B","c")),0),3),"")</f>
        <v/>
      </c>
      <c r="I756" s="1" t="str">
        <f t="shared" ca="1" si="596"/>
        <v/>
      </c>
      <c r="J756" s="1" t="str">
        <f t="shared" ca="1" si="596"/>
        <v>Wichita, KS 67215</v>
      </c>
      <c r="K756" s="1" t="str">
        <f t="shared" ca="1" si="596"/>
        <v/>
      </c>
      <c r="L756" s="1" t="str">
        <f t="shared" ca="1" si="596"/>
        <v/>
      </c>
      <c r="M756" s="1" t="str">
        <f t="shared" ca="1" si="596"/>
        <v>(316)517-3764</v>
      </c>
      <c r="N756" s="1" t="str">
        <f t="shared" ca="1" si="596"/>
        <v>(316)671-2440</v>
      </c>
      <c r="O756" s="1" t="str">
        <f t="shared" ca="1" si="596"/>
        <v>sgielisch@txtav.com</v>
      </c>
      <c r="P756" s="1" t="b">
        <f>IF(LEN(P757)&lt;&gt;0,P757,FALSE)</f>
        <v>1</v>
      </c>
      <c r="Q756" s="1" t="b">
        <f t="shared" ref="Q756" si="597">IF(LEN(Q757)&lt;&gt;0,Q757,FALSE)</f>
        <v>0</v>
      </c>
      <c r="R756" s="1" t="b">
        <f t="shared" ref="R756" si="598">IF(LEN(R757)&lt;&gt;0,R757,FALSE)</f>
        <v>1</v>
      </c>
      <c r="S756" s="1" t="b">
        <f t="shared" ref="S756" si="599">IF(LEN(S757)&lt;&gt;0,S757,FALSE)</f>
        <v>1</v>
      </c>
      <c r="T756" s="1" t="b">
        <f t="shared" ref="T756" si="600">IF(LEN(T757)&lt;&gt;0,T757,FALSE)</f>
        <v>0</v>
      </c>
      <c r="U756" s="1" t="b">
        <f t="shared" ref="U756" si="601">IF(LEN(U757)&lt;&gt;0,U757,FALSE)</f>
        <v>1</v>
      </c>
    </row>
    <row r="757" spans="1:21" x14ac:dyDescent="0.25">
      <c r="A757" s="1">
        <v>737</v>
      </c>
      <c r="B757" s="1" t="str">
        <f>IF(C757="Name:","B"&amp;ROW(A757)&amp;":D"&amp;MATCH("Name:",$C758:$C$1999,0)+ROW(A757)-1,B756)</f>
        <v>B756:D763</v>
      </c>
      <c r="C757" s="1" t="s">
        <v>417</v>
      </c>
      <c r="D757" s="1" t="s">
        <v>428</v>
      </c>
      <c r="P757" s="1" t="b">
        <v>1</v>
      </c>
      <c r="R757" s="1" t="b">
        <v>1</v>
      </c>
      <c r="S757" s="1" t="b">
        <v>1</v>
      </c>
      <c r="U757" s="1" t="b">
        <v>1</v>
      </c>
    </row>
    <row r="758" spans="1:21" x14ac:dyDescent="0.25">
      <c r="A758" s="1">
        <v>738</v>
      </c>
      <c r="B758" s="1" t="str">
        <f>IF(C758="Name:","B"&amp;ROW(A758)&amp;":D"&amp;MATCH("Name:",$C759:$C$1999,0)+ROW(A758)-1,B757)</f>
        <v>B756:D763</v>
      </c>
      <c r="C758" s="1" t="s">
        <v>240</v>
      </c>
      <c r="D758" s="1" t="s">
        <v>39</v>
      </c>
    </row>
    <row r="759" spans="1:21" x14ac:dyDescent="0.25">
      <c r="A759" s="1">
        <v>739</v>
      </c>
      <c r="B759" s="1" t="str">
        <f>IF(C759="Name:","B"&amp;ROW(A759)&amp;":D"&amp;MATCH("Name:",$C760:$C$1999,0)+ROW(A759)-1,B758)</f>
        <v>B756:D763</v>
      </c>
      <c r="C759" s="1" t="s">
        <v>235</v>
      </c>
      <c r="D759" s="1" t="s">
        <v>41</v>
      </c>
    </row>
    <row r="760" spans="1:21" x14ac:dyDescent="0.25">
      <c r="A760" s="1">
        <v>740</v>
      </c>
      <c r="B760" s="1" t="str">
        <f>IF(C760="Name:","B"&amp;ROW(A760)&amp;":D"&amp;MATCH("Name:",$C761:$C$1999,0)+ROW(A760)-1,B759)</f>
        <v>B756:D763</v>
      </c>
      <c r="C760" s="1" t="s">
        <v>234</v>
      </c>
      <c r="D760" s="1" t="s">
        <v>440</v>
      </c>
    </row>
    <row r="761" spans="1:21" x14ac:dyDescent="0.25">
      <c r="A761" s="1">
        <v>741</v>
      </c>
      <c r="B761" s="1" t="str">
        <f>IF(C761="Name:","B"&amp;ROW(A761)&amp;":D"&amp;MATCH("Name:",$C762:$C$1999,0)+ROW(A761)-1,B760)</f>
        <v>B756:D763</v>
      </c>
      <c r="C761" s="1" t="s">
        <v>339</v>
      </c>
      <c r="D761" s="1" t="s">
        <v>441</v>
      </c>
    </row>
    <row r="762" spans="1:21" x14ac:dyDescent="0.25">
      <c r="A762" s="1">
        <v>742</v>
      </c>
      <c r="B762" s="1" t="str">
        <f>IF(C762="Name:","B"&amp;ROW(A762)&amp;":D"&amp;MATCH("Name:",$C763:$C$1999,0)+ROW(A762)-1,B761)</f>
        <v>B756:D763</v>
      </c>
      <c r="C762" s="1" t="s">
        <v>338</v>
      </c>
      <c r="D762" s="1" t="s">
        <v>350</v>
      </c>
    </row>
    <row r="763" spans="1:21" x14ac:dyDescent="0.25">
      <c r="A763" s="1">
        <v>743</v>
      </c>
      <c r="B763" s="1" t="str">
        <f>IF(C763="Name:","B"&amp;ROW(A763)&amp;":D"&amp;MATCH("Name:",$C764:$C$1999,0)+ROW(A763)-1,B762)</f>
        <v>B756:D763</v>
      </c>
      <c r="C763" s="1" t="s">
        <v>418</v>
      </c>
      <c r="D763" s="1" t="s">
        <v>418</v>
      </c>
    </row>
    <row r="764" spans="1:21" x14ac:dyDescent="0.25">
      <c r="A764" s="1">
        <v>744</v>
      </c>
      <c r="B764" s="1" t="str">
        <f>IF(C764="Name:","B"&amp;ROW(A764)&amp;":D"&amp;MATCH("Name:",$C765:$C$1999,0)+ROW(A764)-1,B763)</f>
        <v>B764:D770</v>
      </c>
      <c r="C764" s="1" t="s">
        <v>233</v>
      </c>
      <c r="D764" s="1" t="s">
        <v>145</v>
      </c>
      <c r="E764" s="1" t="str">
        <f ca="1">LEFT(INDEX(INDIRECT($B764),MATCH(E$2,INDIRECT(SUBSTITUTE(SUBSTITUTE($B764,"D","B"),"B","c")),0),3),SEARCH("(",INDEX(INDIRECT($B764),MATCH(E$2,INDIRECT(SUBSTITUTE(SUBSTITUTE($B764,"D","B"),"B","c")),0),3))-2)</f>
        <v>Aeronautix</v>
      </c>
      <c r="F764" s="1" t="str">
        <f ca="1">TRIM(SUBSTITUTE(SUBSTITUTE(RIGHT(D764,LEN(D764)-LEN(E764)),")",""),"(",""))</f>
        <v>Columbia, MO</v>
      </c>
      <c r="G764" s="1" t="str">
        <f ca="1">IFERROR(INDEX(INDIRECT($B764),MATCH(G$2,INDIRECT(SUBSTITUTE(SUBSTITUTE($B764,"D","B"),"B","c")),0),3),"")</f>
        <v>4603 John Garry Drive, Suite 112</v>
      </c>
      <c r="H764" s="1" t="str">
        <f t="shared" ref="H764:O764" ca="1" si="602">IFERROR(INDEX(INDIRECT($B764),MATCH(H$2,INDIRECT(SUBSTITUTE(SUBSTITUTE($B764,"D","B"),"B","c")),0),3),"")</f>
        <v/>
      </c>
      <c r="I764" s="1" t="str">
        <f t="shared" ca="1" si="602"/>
        <v/>
      </c>
      <c r="J764" s="1" t="str">
        <f t="shared" ca="1" si="602"/>
        <v>Columbia, MO 65203</v>
      </c>
      <c r="K764" s="1" t="str">
        <f t="shared" ca="1" si="602"/>
        <v/>
      </c>
      <c r="L764" s="1" t="str">
        <f t="shared" ca="1" si="602"/>
        <v/>
      </c>
      <c r="M764" s="1" t="str">
        <f t="shared" ca="1" si="602"/>
        <v>(573)777-8778</v>
      </c>
      <c r="N764" s="1" t="str">
        <f t="shared" ca="1" si="602"/>
        <v/>
      </c>
      <c r="O764" s="1" t="str">
        <f t="shared" ca="1" si="602"/>
        <v>scott.west@aeronautix.com</v>
      </c>
      <c r="P764" s="1" t="b">
        <f>IF(LEN(P765)&lt;&gt;0,P765,FALSE)</f>
        <v>0</v>
      </c>
      <c r="Q764" s="1" t="b">
        <f t="shared" ref="Q764" si="603">IF(LEN(Q765)&lt;&gt;0,Q765,FALSE)</f>
        <v>0</v>
      </c>
      <c r="R764" s="1" t="b">
        <f t="shared" ref="R764" si="604">IF(LEN(R765)&lt;&gt;0,R765,FALSE)</f>
        <v>0</v>
      </c>
      <c r="S764" s="1" t="b">
        <f t="shared" ref="S764" si="605">IF(LEN(S765)&lt;&gt;0,S765,FALSE)</f>
        <v>1</v>
      </c>
      <c r="T764" s="1" t="b">
        <f t="shared" ref="T764" si="606">IF(LEN(T765)&lt;&gt;0,T765,FALSE)</f>
        <v>0</v>
      </c>
      <c r="U764" s="1" t="b">
        <f t="shared" ref="U764" si="607">IF(LEN(U765)&lt;&gt;0,U765,FALSE)</f>
        <v>0</v>
      </c>
    </row>
    <row r="765" spans="1:21" x14ac:dyDescent="0.25">
      <c r="A765" s="1">
        <v>745</v>
      </c>
      <c r="B765" s="1" t="str">
        <f>IF(C765="Name:","B"&amp;ROW(A765)&amp;":D"&amp;MATCH("Name:",$C766:$C$1999,0)+ROW(A765)-1,B764)</f>
        <v>B764:D770</v>
      </c>
      <c r="C765" s="1" t="s">
        <v>417</v>
      </c>
      <c r="D765" s="1" t="s">
        <v>230</v>
      </c>
      <c r="S765" s="1" t="b">
        <v>1</v>
      </c>
    </row>
    <row r="766" spans="1:21" x14ac:dyDescent="0.25">
      <c r="A766" s="1">
        <v>746</v>
      </c>
      <c r="B766" s="1" t="str">
        <f>IF(C766="Name:","B"&amp;ROW(A766)&amp;":D"&amp;MATCH("Name:",$C767:$C$1999,0)+ROW(A766)-1,B765)</f>
        <v>B764:D770</v>
      </c>
      <c r="C766" s="1" t="s">
        <v>240</v>
      </c>
      <c r="D766" s="1" t="s">
        <v>146</v>
      </c>
    </row>
    <row r="767" spans="1:21" x14ac:dyDescent="0.25">
      <c r="A767" s="1">
        <v>747</v>
      </c>
      <c r="B767" s="1" t="str">
        <f>IF(C767="Name:","B"&amp;ROW(A767)&amp;":D"&amp;MATCH("Name:",$C768:$C$1999,0)+ROW(A767)-1,B766)</f>
        <v>B764:D770</v>
      </c>
      <c r="C767" s="1" t="s">
        <v>235</v>
      </c>
      <c r="D767" s="1" t="s">
        <v>148</v>
      </c>
    </row>
    <row r="768" spans="1:21" x14ac:dyDescent="0.25">
      <c r="A768" s="1">
        <v>748</v>
      </c>
      <c r="B768" s="1" t="str">
        <f>IF(C768="Name:","B"&amp;ROW(A768)&amp;":D"&amp;MATCH("Name:",$C769:$C$1999,0)+ROW(A768)-1,B767)</f>
        <v>B764:D770</v>
      </c>
      <c r="C768" s="1" t="s">
        <v>234</v>
      </c>
      <c r="D768" s="1" t="s">
        <v>533</v>
      </c>
    </row>
    <row r="769" spans="1:21" x14ac:dyDescent="0.25">
      <c r="A769" s="1">
        <v>749</v>
      </c>
      <c r="B769" s="1" t="str">
        <f>IF(C769="Name:","B"&amp;ROW(A769)&amp;":D"&amp;MATCH("Name:",$C770:$C$1999,0)+ROW(A769)-1,B768)</f>
        <v>B764:D770</v>
      </c>
      <c r="C769" s="1" t="s">
        <v>338</v>
      </c>
      <c r="D769" s="1" t="s">
        <v>409</v>
      </c>
    </row>
    <row r="770" spans="1:21" x14ac:dyDescent="0.25">
      <c r="A770" s="1">
        <v>750</v>
      </c>
      <c r="B770" s="1" t="str">
        <f>IF(C770="Name:","B"&amp;ROW(A770)&amp;":D"&amp;MATCH("Name:",$C771:$C$1999,0)+ROW(A770)-1,B769)</f>
        <v>B764:D770</v>
      </c>
      <c r="C770" s="1" t="s">
        <v>418</v>
      </c>
      <c r="D770" s="1" t="s">
        <v>418</v>
      </c>
    </row>
    <row r="771" spans="1:21" x14ac:dyDescent="0.25">
      <c r="A771" s="1">
        <v>751</v>
      </c>
      <c r="B771" s="1" t="str">
        <f>IF(C771="Name:","B"&amp;ROW(A771)&amp;":D"&amp;MATCH("Name:",$C772:$C$1999,0)+ROW(A771)-1,B770)</f>
        <v>B771:D778</v>
      </c>
      <c r="C771" s="1" t="s">
        <v>233</v>
      </c>
      <c r="D771" s="1" t="s">
        <v>101</v>
      </c>
      <c r="E771" s="1" t="str">
        <f ca="1">LEFT(INDEX(INDIRECT($B771),MATCH(E$2,INDIRECT(SUBSTITUTE(SUBSTITUTE($B771,"D","B"),"B","c")),0),3),SEARCH("(",INDEX(INDIRECT($B771),MATCH(E$2,INDIRECT(SUBSTITUTE(SUBSTITUTE($B771,"D","B"),"B","c")),0),3))-2)</f>
        <v>Duncan</v>
      </c>
      <c r="F771" s="1" t="str">
        <f ca="1">TRIM(SUBSTITUTE(SUBSTITUTE(RIGHT(D771,LEN(D771)-LEN(E771)),")",""),"(",""))</f>
        <v>Lincoln, NE</v>
      </c>
      <c r="G771" s="1" t="str">
        <f ca="1">IFERROR(INDEX(INDIRECT($B771),MATCH(G$2,INDIRECT(SUBSTITUTE(SUBSTITUTE($B771,"D","B"),"B","c")),0),3),"")</f>
        <v>3701 Aviation Road</v>
      </c>
      <c r="H771" s="1" t="str">
        <f t="shared" ref="H771:O771" ca="1" si="608">IFERROR(INDEX(INDIRECT($B771),MATCH(H$2,INDIRECT(SUBSTITUTE(SUBSTITUTE($B771,"D","B"),"B","c")),0),3),"")</f>
        <v/>
      </c>
      <c r="I771" s="1" t="str">
        <f t="shared" ca="1" si="608"/>
        <v/>
      </c>
      <c r="J771" s="1" t="str">
        <f t="shared" ca="1" si="608"/>
        <v>Lincoln, NE 68524</v>
      </c>
      <c r="K771" s="1" t="str">
        <f t="shared" ca="1" si="608"/>
        <v/>
      </c>
      <c r="L771" s="1" t="str">
        <f t="shared" ca="1" si="608"/>
        <v/>
      </c>
      <c r="M771" s="1" t="str">
        <f t="shared" ca="1" si="608"/>
        <v>(402)479-1536</v>
      </c>
      <c r="N771" s="1" t="str">
        <f t="shared" ca="1" si="608"/>
        <v>(402)475-5541</v>
      </c>
      <c r="O771" s="1" t="str">
        <f t="shared" ca="1" si="608"/>
        <v>mike.chick@duncanaviation.com</v>
      </c>
      <c r="P771" s="1" t="b">
        <f>IF(LEN(P772)&lt;&gt;0,P772,FALSE)</f>
        <v>1</v>
      </c>
      <c r="Q771" s="1" t="b">
        <f t="shared" ref="Q771" si="609">IF(LEN(Q772)&lt;&gt;0,Q772,FALSE)</f>
        <v>1</v>
      </c>
      <c r="R771" s="1" t="b">
        <f t="shared" ref="R771" si="610">IF(LEN(R772)&lt;&gt;0,R772,FALSE)</f>
        <v>0</v>
      </c>
      <c r="S771" s="1" t="b">
        <f t="shared" ref="S771" si="611">IF(LEN(S772)&lt;&gt;0,S772,FALSE)</f>
        <v>1</v>
      </c>
      <c r="T771" s="1" t="b">
        <f t="shared" ref="T771" si="612">IF(LEN(T772)&lt;&gt;0,T772,FALSE)</f>
        <v>0</v>
      </c>
      <c r="U771" s="1" t="b">
        <f t="shared" ref="U771" si="613">IF(LEN(U772)&lt;&gt;0,U772,FALSE)</f>
        <v>0</v>
      </c>
    </row>
    <row r="772" spans="1:21" x14ac:dyDescent="0.25">
      <c r="A772" s="1">
        <v>752</v>
      </c>
      <c r="B772" s="1" t="str">
        <f>IF(C772="Name:","B"&amp;ROW(A772)&amp;":D"&amp;MATCH("Name:",$C773:$C$1999,0)+ROW(A772)-1,B771)</f>
        <v>B771:D778</v>
      </c>
      <c r="C772" s="1" t="s">
        <v>417</v>
      </c>
      <c r="D772" s="1" t="s">
        <v>446</v>
      </c>
      <c r="P772" s="1" t="b">
        <v>1</v>
      </c>
      <c r="Q772" s="1" t="b">
        <v>1</v>
      </c>
      <c r="S772" s="1" t="b">
        <v>1</v>
      </c>
    </row>
    <row r="773" spans="1:21" x14ac:dyDescent="0.25">
      <c r="A773" s="1">
        <v>753</v>
      </c>
      <c r="B773" s="1" t="str">
        <f>IF(C773="Name:","B"&amp;ROW(A773)&amp;":D"&amp;MATCH("Name:",$C774:$C$1999,0)+ROW(A773)-1,B772)</f>
        <v>B771:D778</v>
      </c>
      <c r="C773" s="1" t="s">
        <v>240</v>
      </c>
      <c r="D773" s="1" t="s">
        <v>103</v>
      </c>
    </row>
    <row r="774" spans="1:21" x14ac:dyDescent="0.25">
      <c r="A774" s="1">
        <v>754</v>
      </c>
      <c r="B774" s="1" t="str">
        <f>IF(C774="Name:","B"&amp;ROW(A774)&amp;":D"&amp;MATCH("Name:",$C775:$C$1999,0)+ROW(A774)-1,B773)</f>
        <v>B771:D778</v>
      </c>
      <c r="C774" s="1" t="s">
        <v>235</v>
      </c>
      <c r="D774" s="1" t="s">
        <v>105</v>
      </c>
    </row>
    <row r="775" spans="1:21" x14ac:dyDescent="0.25">
      <c r="A775" s="1">
        <v>755</v>
      </c>
      <c r="B775" s="1" t="str">
        <f>IF(C775="Name:","B"&amp;ROW(A775)&amp;":D"&amp;MATCH("Name:",$C776:$C$1999,0)+ROW(A775)-1,B774)</f>
        <v>B771:D778</v>
      </c>
      <c r="C775" s="1" t="s">
        <v>234</v>
      </c>
      <c r="D775" s="1" t="s">
        <v>447</v>
      </c>
    </row>
    <row r="776" spans="1:21" x14ac:dyDescent="0.25">
      <c r="A776" s="1">
        <v>756</v>
      </c>
      <c r="B776" s="1" t="str">
        <f>IF(C776="Name:","B"&amp;ROW(A776)&amp;":D"&amp;MATCH("Name:",$C777:$C$1999,0)+ROW(A776)-1,B775)</f>
        <v>B771:D778</v>
      </c>
      <c r="C776" s="1" t="s">
        <v>339</v>
      </c>
      <c r="D776" s="1" t="s">
        <v>448</v>
      </c>
    </row>
    <row r="777" spans="1:21" x14ac:dyDescent="0.25">
      <c r="A777" s="1">
        <v>757</v>
      </c>
      <c r="B777" s="1" t="str">
        <f>IF(C777="Name:","B"&amp;ROW(A777)&amp;":D"&amp;MATCH("Name:",$C778:$C$1999,0)+ROW(A777)-1,B776)</f>
        <v>B771:D778</v>
      </c>
      <c r="C777" s="1" t="s">
        <v>338</v>
      </c>
      <c r="D777" s="1" t="s">
        <v>354</v>
      </c>
    </row>
    <row r="778" spans="1:21" x14ac:dyDescent="0.25">
      <c r="A778" s="1">
        <v>758</v>
      </c>
      <c r="B778" s="1" t="str">
        <f>IF(C778="Name:","B"&amp;ROW(A778)&amp;":D"&amp;MATCH("Name:",$C779:$C$1999,0)+ROW(A778)-1,B777)</f>
        <v>B771:D778</v>
      </c>
      <c r="C778" s="1" t="s">
        <v>418</v>
      </c>
      <c r="D778" s="1" t="s">
        <v>418</v>
      </c>
    </row>
    <row r="779" spans="1:21" x14ac:dyDescent="0.25">
      <c r="A779" s="1">
        <v>759</v>
      </c>
      <c r="B779" s="1" t="str">
        <f>IF(C779="Name:","B"&amp;ROW(A779)&amp;":D"&amp;MATCH("Name:",$C780:$C$1999,0)+ROW(A779)-1,B778)</f>
        <v>B779:D786</v>
      </c>
      <c r="C779" s="1" t="s">
        <v>233</v>
      </c>
      <c r="D779" s="1" t="s">
        <v>220</v>
      </c>
      <c r="E779" s="1" t="str">
        <f ca="1">LEFT(INDEX(INDIRECT($B779),MATCH(E$2,INDIRECT(SUBSTITUTE(SUBSTITUTE($B779,"D","B"),"B","c")),0),3),SEARCH("(",INDEX(INDIRECT($B779),MATCH(E$2,INDIRECT(SUBSTITUTE(SUBSTITUTE($B779,"D","B"),"B","c")),0),3))-2)</f>
        <v>ProStar</v>
      </c>
      <c r="F779" s="1" t="str">
        <f ca="1">TRIM(SUBSTITUTE(SUBSTITUTE(RIGHT(D779,LEN(D779)-LEN(E779)),")",""),"(",""))</f>
        <v>Londonderry, NH</v>
      </c>
      <c r="G779" s="1" t="str">
        <f ca="1">IFERROR(INDEX(INDIRECT($B779),MATCH(G$2,INDIRECT(SUBSTITUTE(SUBSTITUTE($B779,"D","B"),"B","c")),0),3),"")</f>
        <v>5 Industrial Drive, Manchester Airport</v>
      </c>
      <c r="H779" s="1" t="str">
        <f t="shared" ref="H779:O779" ca="1" si="614">IFERROR(INDEX(INDIRECT($B779),MATCH(H$2,INDIRECT(SUBSTITUTE(SUBSTITUTE($B779,"D","B"),"B","c")),0),3),"")</f>
        <v/>
      </c>
      <c r="I779" s="1" t="str">
        <f t="shared" ca="1" si="614"/>
        <v/>
      </c>
      <c r="J779" s="1" t="str">
        <f t="shared" ca="1" si="614"/>
        <v>Londonderry, NH 03053</v>
      </c>
      <c r="K779" s="1" t="str">
        <f t="shared" ca="1" si="614"/>
        <v/>
      </c>
      <c r="L779" s="1" t="str">
        <f t="shared" ca="1" si="614"/>
        <v/>
      </c>
      <c r="M779" s="1" t="str">
        <f t="shared" ca="1" si="614"/>
        <v>(603)627-7827</v>
      </c>
      <c r="N779" s="1" t="str">
        <f t="shared" ca="1" si="614"/>
        <v>(603)627-7801</v>
      </c>
      <c r="O779" s="1" t="str">
        <f t="shared" ca="1" si="614"/>
        <v>doug@prostaraviation.com</v>
      </c>
      <c r="P779" s="1" t="b">
        <f>IF(LEN(P780)&lt;&gt;0,P780,FALSE)</f>
        <v>0</v>
      </c>
      <c r="Q779" s="1" t="b">
        <f t="shared" ref="Q779" si="615">IF(LEN(Q780)&lt;&gt;0,Q780,FALSE)</f>
        <v>0</v>
      </c>
      <c r="R779" s="1" t="b">
        <f t="shared" ref="R779" si="616">IF(LEN(R780)&lt;&gt;0,R780,FALSE)</f>
        <v>0</v>
      </c>
      <c r="S779" s="1" t="b">
        <f t="shared" ref="S779" si="617">IF(LEN(S780)&lt;&gt;0,S780,FALSE)</f>
        <v>1</v>
      </c>
      <c r="T779" s="1" t="b">
        <f t="shared" ref="T779" si="618">IF(LEN(T780)&lt;&gt;0,T780,FALSE)</f>
        <v>0</v>
      </c>
      <c r="U779" s="1" t="b">
        <f t="shared" ref="U779" si="619">IF(LEN(U780)&lt;&gt;0,U780,FALSE)</f>
        <v>0</v>
      </c>
    </row>
    <row r="780" spans="1:21" x14ac:dyDescent="0.25">
      <c r="A780" s="1">
        <v>760</v>
      </c>
      <c r="B780" s="1" t="str">
        <f>IF(C780="Name:","B"&amp;ROW(A780)&amp;":D"&amp;MATCH("Name:",$C781:$C$1999,0)+ROW(A780)-1,B779)</f>
        <v>B779:D786</v>
      </c>
      <c r="C780" s="1" t="s">
        <v>417</v>
      </c>
      <c r="D780" s="1" t="s">
        <v>230</v>
      </c>
      <c r="S780" s="1" t="b">
        <v>1</v>
      </c>
    </row>
    <row r="781" spans="1:21" x14ac:dyDescent="0.25">
      <c r="A781" s="1">
        <v>761</v>
      </c>
      <c r="B781" s="1" t="str">
        <f>IF(C781="Name:","B"&amp;ROW(A781)&amp;":D"&amp;MATCH("Name:",$C782:$C$1999,0)+ROW(A781)-1,B780)</f>
        <v>B779:D786</v>
      </c>
      <c r="C781" s="1" t="s">
        <v>240</v>
      </c>
      <c r="D781" s="1" t="s">
        <v>152</v>
      </c>
    </row>
    <row r="782" spans="1:21" x14ac:dyDescent="0.25">
      <c r="A782" s="1">
        <v>762</v>
      </c>
      <c r="B782" s="1" t="str">
        <f>IF(C782="Name:","B"&amp;ROW(A782)&amp;":D"&amp;MATCH("Name:",$C783:$C$1999,0)+ROW(A782)-1,B781)</f>
        <v>B779:D786</v>
      </c>
      <c r="C782" s="1" t="s">
        <v>235</v>
      </c>
      <c r="D782" s="1" t="s">
        <v>155</v>
      </c>
    </row>
    <row r="783" spans="1:21" x14ac:dyDescent="0.25">
      <c r="A783" s="1">
        <v>763</v>
      </c>
      <c r="B783" s="1" t="str">
        <f>IF(C783="Name:","B"&amp;ROW(A783)&amp;":D"&amp;MATCH("Name:",$C784:$C$1999,0)+ROW(A783)-1,B782)</f>
        <v>B779:D786</v>
      </c>
      <c r="C783" s="1" t="s">
        <v>234</v>
      </c>
      <c r="D783" s="1" t="s">
        <v>534</v>
      </c>
    </row>
    <row r="784" spans="1:21" x14ac:dyDescent="0.25">
      <c r="A784" s="1">
        <v>764</v>
      </c>
      <c r="B784" s="1" t="str">
        <f>IF(C784="Name:","B"&amp;ROW(A784)&amp;":D"&amp;MATCH("Name:",$C785:$C$1999,0)+ROW(A784)-1,B783)</f>
        <v>B779:D786</v>
      </c>
      <c r="C784" s="1" t="s">
        <v>339</v>
      </c>
      <c r="D784" s="1" t="s">
        <v>535</v>
      </c>
    </row>
    <row r="785" spans="1:21" x14ac:dyDescent="0.25">
      <c r="A785" s="1">
        <v>765</v>
      </c>
      <c r="B785" s="1" t="str">
        <f>IF(C785="Name:","B"&amp;ROW(A785)&amp;":D"&amp;MATCH("Name:",$C786:$C$1999,0)+ROW(A785)-1,B784)</f>
        <v>B779:D786</v>
      </c>
      <c r="C785" s="1" t="s">
        <v>338</v>
      </c>
      <c r="D785" s="1" t="s">
        <v>410</v>
      </c>
    </row>
    <row r="786" spans="1:21" x14ac:dyDescent="0.25">
      <c r="A786" s="1">
        <v>766</v>
      </c>
      <c r="B786" s="1" t="str">
        <f>IF(C786="Name:","B"&amp;ROW(A786)&amp;":D"&amp;MATCH("Name:",$C787:$C$1999,0)+ROW(A786)-1,B785)</f>
        <v>B779:D786</v>
      </c>
      <c r="C786" s="1" t="s">
        <v>418</v>
      </c>
      <c r="D786" s="1" t="s">
        <v>418</v>
      </c>
    </row>
    <row r="787" spans="1:21" x14ac:dyDescent="0.25">
      <c r="A787" s="1">
        <v>767</v>
      </c>
      <c r="B787" s="1" t="str">
        <f>IF(C787="Name:","B"&amp;ROW(A787)&amp;":D"&amp;MATCH("Name:",$C788:$C$1999,0)+ROW(A787)-1,B786)</f>
        <v>B787:D794</v>
      </c>
      <c r="C787" s="1" t="s">
        <v>233</v>
      </c>
      <c r="D787" s="1" t="s">
        <v>109</v>
      </c>
      <c r="E787" s="1" t="str">
        <f ca="1">LEFT(INDEX(INDIRECT($B787),MATCH(E$2,INDIRECT(SUBSTITUTE(SUBSTITUTE($B787,"D","B"),"B","c")),0),3),SEARCH("(",INDEX(INDIRECT($B787),MATCH(E$2,INDIRECT(SUBSTITUTE(SUBSTITUTE($B787,"D","B"),"B","c")),0),3))-2)</f>
        <v>H. C. Solution</v>
      </c>
      <c r="F787" s="1" t="str">
        <f ca="1">TRIM(SUBSTITUTE(SUBSTITUTE(RIGHT(D787,LEN(D787)-LEN(E787)),")",""),"(",""))</f>
        <v>Greensboro, NC</v>
      </c>
      <c r="G787" s="1" t="str">
        <f ca="1">IFERROR(INDEX(INDIRECT($B787),MATCH(G$2,INDIRECT(SUBSTITUTE(SUBSTITUTE($B787,"D","B"),"B","c")),0),3),"")</f>
        <v>623 Radar Road</v>
      </c>
      <c r="H787" s="1" t="str">
        <f t="shared" ref="H787:O787" ca="1" si="620">IFERROR(INDEX(INDIRECT($B787),MATCH(H$2,INDIRECT(SUBSTITUTE(SUBSTITUTE($B787,"D","B"),"B","c")),0),3),"")</f>
        <v/>
      </c>
      <c r="I787" s="1" t="str">
        <f t="shared" ca="1" si="620"/>
        <v/>
      </c>
      <c r="J787" s="1" t="str">
        <f t="shared" ca="1" si="620"/>
        <v>Greensboro, NC 27410</v>
      </c>
      <c r="K787" s="1" t="str">
        <f t="shared" ca="1" si="620"/>
        <v/>
      </c>
      <c r="L787" s="1" t="str">
        <f t="shared" ca="1" si="620"/>
        <v/>
      </c>
      <c r="M787" s="1" t="str">
        <f t="shared" ca="1" si="620"/>
        <v>(336)668-4410 ext. 3063</v>
      </c>
      <c r="N787" s="1" t="str">
        <f t="shared" ca="1" si="620"/>
        <v>(336)662-8330</v>
      </c>
      <c r="O787" s="1" t="str">
        <f t="shared" ca="1" si="620"/>
        <v>Jose.Pevida@TIMCO.aero</v>
      </c>
      <c r="P787" s="1" t="b">
        <f>IF(LEN(P788)&lt;&gt;0,P788,FALSE)</f>
        <v>0</v>
      </c>
      <c r="Q787" s="1" t="b">
        <f t="shared" ref="Q787" si="621">IF(LEN(Q788)&lt;&gt;0,Q788,FALSE)</f>
        <v>1</v>
      </c>
      <c r="R787" s="1" t="b">
        <f t="shared" ref="R787" si="622">IF(LEN(R788)&lt;&gt;0,R788,FALSE)</f>
        <v>0</v>
      </c>
      <c r="S787" s="1" t="b">
        <f t="shared" ref="S787" si="623">IF(LEN(S788)&lt;&gt;0,S788,FALSE)</f>
        <v>1</v>
      </c>
      <c r="T787" s="1" t="b">
        <f t="shared" ref="T787" si="624">IF(LEN(T788)&lt;&gt;0,T788,FALSE)</f>
        <v>0</v>
      </c>
      <c r="U787" s="1" t="b">
        <f t="shared" ref="U787" si="625">IF(LEN(U788)&lt;&gt;0,U788,FALSE)</f>
        <v>0</v>
      </c>
    </row>
    <row r="788" spans="1:21" x14ac:dyDescent="0.25">
      <c r="A788" s="1">
        <v>768</v>
      </c>
      <c r="B788" s="1" t="str">
        <f>IF(C788="Name:","B"&amp;ROW(A788)&amp;":D"&amp;MATCH("Name:",$C789:$C$1999,0)+ROW(A788)-1,B787)</f>
        <v>B787:D794</v>
      </c>
      <c r="C788" s="1" t="s">
        <v>417</v>
      </c>
      <c r="D788" s="1" t="s">
        <v>504</v>
      </c>
      <c r="Q788" s="1" t="b">
        <v>1</v>
      </c>
      <c r="S788" s="1" t="b">
        <v>1</v>
      </c>
    </row>
    <row r="789" spans="1:21" x14ac:dyDescent="0.25">
      <c r="A789" s="1">
        <v>769</v>
      </c>
      <c r="B789" s="1" t="str">
        <f>IF(C789="Name:","B"&amp;ROW(A789)&amp;":D"&amp;MATCH("Name:",$C790:$C$1999,0)+ROW(A789)-1,B788)</f>
        <v>B787:D794</v>
      </c>
      <c r="C789" s="1" t="s">
        <v>240</v>
      </c>
      <c r="D789" s="1" t="s">
        <v>111</v>
      </c>
    </row>
    <row r="790" spans="1:21" x14ac:dyDescent="0.25">
      <c r="A790" s="1">
        <v>770</v>
      </c>
      <c r="B790" s="1" t="str">
        <f>IF(C790="Name:","B"&amp;ROW(A790)&amp;":D"&amp;MATCH("Name:",$C791:$C$1999,0)+ROW(A790)-1,B789)</f>
        <v>B787:D794</v>
      </c>
      <c r="C790" s="1" t="s">
        <v>235</v>
      </c>
      <c r="D790" s="1" t="s">
        <v>112</v>
      </c>
    </row>
    <row r="791" spans="1:21" x14ac:dyDescent="0.25">
      <c r="A791" s="1">
        <v>771</v>
      </c>
      <c r="B791" s="1" t="str">
        <f>IF(C791="Name:","B"&amp;ROW(A791)&amp;":D"&amp;MATCH("Name:",$C792:$C$1999,0)+ROW(A791)-1,B790)</f>
        <v>B787:D794</v>
      </c>
      <c r="C791" s="1" t="s">
        <v>234</v>
      </c>
      <c r="D791" s="1" t="s">
        <v>514</v>
      </c>
    </row>
    <row r="792" spans="1:21" x14ac:dyDescent="0.25">
      <c r="A792" s="1">
        <v>772</v>
      </c>
      <c r="B792" s="1" t="str">
        <f>IF(C792="Name:","B"&amp;ROW(A792)&amp;":D"&amp;MATCH("Name:",$C793:$C$1999,0)+ROW(A792)-1,B791)</f>
        <v>B787:D794</v>
      </c>
      <c r="C792" s="1" t="s">
        <v>339</v>
      </c>
      <c r="D792" s="1" t="s">
        <v>515</v>
      </c>
    </row>
    <row r="793" spans="1:21" x14ac:dyDescent="0.25">
      <c r="A793" s="1">
        <v>773</v>
      </c>
      <c r="B793" s="1" t="str">
        <f>IF(C793="Name:","B"&amp;ROW(A793)&amp;":D"&amp;MATCH("Name:",$C794:$C$1999,0)+ROW(A793)-1,B792)</f>
        <v>B787:D794</v>
      </c>
      <c r="C793" s="1" t="s">
        <v>338</v>
      </c>
      <c r="D793" s="1" t="s">
        <v>394</v>
      </c>
    </row>
    <row r="794" spans="1:21" x14ac:dyDescent="0.25">
      <c r="A794" s="1">
        <v>774</v>
      </c>
      <c r="B794" s="1" t="str">
        <f>IF(C794="Name:","B"&amp;ROW(A794)&amp;":D"&amp;MATCH("Name:",$C795:$C$1999,0)+ROW(A794)-1,B793)</f>
        <v>B787:D794</v>
      </c>
      <c r="C794" s="1" t="s">
        <v>418</v>
      </c>
      <c r="D794" s="1" t="s">
        <v>418</v>
      </c>
    </row>
    <row r="795" spans="1:21" x14ac:dyDescent="0.25">
      <c r="A795" s="1">
        <v>775</v>
      </c>
      <c r="B795" s="1" t="str">
        <f>IF(C795="Name:","B"&amp;ROW(A795)&amp;":D"&amp;MATCH("Name:",$C796:$C$1999,0)+ROW(A795)-1,B794)</f>
        <v>B795:D802</v>
      </c>
      <c r="C795" s="1" t="s">
        <v>233</v>
      </c>
      <c r="D795" s="1" t="s">
        <v>56</v>
      </c>
      <c r="E795" s="1" t="str">
        <f ca="1">LEFT(INDEX(INDIRECT($B795),MATCH(E$2,INDIRECT(SUBSTITUTE(SUBSTITUTE($B795,"D","B"),"B","c")),0),3),SEARCH("(",INDEX(INDIRECT($B795),MATCH(E$2,INDIRECT(SUBSTITUTE(SUBSTITUTE($B795,"D","B"),"B","c")),0),3))-2)</f>
        <v>Hartzell Propel</v>
      </c>
      <c r="F795" s="1" t="str">
        <f ca="1">TRIM(SUBSTITUTE(SUBSTITUTE(RIGHT(D795,LEN(D795)-LEN(E795)),")",""),"(",""))</f>
        <v>Piqua, OH</v>
      </c>
      <c r="G795" s="1" t="str">
        <f ca="1">IFERROR(INDEX(INDIRECT($B795),MATCH(G$2,INDIRECT(SUBSTITUTE(SUBSTITUTE($B795,"D","B"),"B","c")),0),3),"")</f>
        <v>One Propeller Place</v>
      </c>
      <c r="H795" s="1" t="str">
        <f t="shared" ref="H795:O795" ca="1" si="626">IFERROR(INDEX(INDIRECT($B795),MATCH(H$2,INDIRECT(SUBSTITUTE(SUBSTITUTE($B795,"D","B"),"B","c")),0),3),"")</f>
        <v/>
      </c>
      <c r="I795" s="1" t="str">
        <f t="shared" ca="1" si="626"/>
        <v/>
      </c>
      <c r="J795" s="1" t="str">
        <f t="shared" ca="1" si="626"/>
        <v>Piqua, OH 45356-2634</v>
      </c>
      <c r="K795" s="1" t="str">
        <f t="shared" ca="1" si="626"/>
        <v/>
      </c>
      <c r="L795" s="1" t="str">
        <f t="shared" ca="1" si="626"/>
        <v/>
      </c>
      <c r="M795" s="1" t="str">
        <f t="shared" ca="1" si="626"/>
        <v>(937)778-4346</v>
      </c>
      <c r="N795" s="1" t="str">
        <f t="shared" ca="1" si="626"/>
        <v>(937)778-4365</v>
      </c>
      <c r="O795" s="1" t="str">
        <f t="shared" ca="1" si="626"/>
        <v>rbowerman@hartzellprop.com</v>
      </c>
      <c r="P795" s="1" t="b">
        <f>IF(LEN(P796)&lt;&gt;0,P796,FALSE)</f>
        <v>0</v>
      </c>
      <c r="Q795" s="1" t="b">
        <f t="shared" ref="Q795" si="627">IF(LEN(Q796)&lt;&gt;0,Q796,FALSE)</f>
        <v>1</v>
      </c>
      <c r="R795" s="1" t="b">
        <f t="shared" ref="R795" si="628">IF(LEN(R796)&lt;&gt;0,R796,FALSE)</f>
        <v>1</v>
      </c>
      <c r="S795" s="1" t="b">
        <f t="shared" ref="S795" si="629">IF(LEN(S796)&lt;&gt;0,S796,FALSE)</f>
        <v>1</v>
      </c>
      <c r="T795" s="1" t="b">
        <f t="shared" ref="T795" si="630">IF(LEN(T796)&lt;&gt;0,T796,FALSE)</f>
        <v>0</v>
      </c>
      <c r="U795" s="1" t="b">
        <f t="shared" ref="U795" si="631">IF(LEN(U796)&lt;&gt;0,U796,FALSE)</f>
        <v>1</v>
      </c>
    </row>
    <row r="796" spans="1:21" x14ac:dyDescent="0.25">
      <c r="A796" s="1">
        <v>776</v>
      </c>
      <c r="B796" s="1" t="str">
        <f>IF(C796="Name:","B"&amp;ROW(A796)&amp;":D"&amp;MATCH("Name:",$C797:$C$1999,0)+ROW(A796)-1,B795)</f>
        <v>B795:D802</v>
      </c>
      <c r="C796" s="1" t="s">
        <v>417</v>
      </c>
      <c r="D796" s="1" t="s">
        <v>476</v>
      </c>
      <c r="Q796" s="1" t="b">
        <v>1</v>
      </c>
      <c r="R796" s="1" t="b">
        <v>1</v>
      </c>
      <c r="S796" s="1" t="b">
        <v>1</v>
      </c>
      <c r="U796" s="1" t="b">
        <v>1</v>
      </c>
    </row>
    <row r="797" spans="1:21" x14ac:dyDescent="0.25">
      <c r="A797" s="1">
        <v>777</v>
      </c>
      <c r="B797" s="1" t="str">
        <f>IF(C797="Name:","B"&amp;ROW(A797)&amp;":D"&amp;MATCH("Name:",$C798:$C$1999,0)+ROW(A797)-1,B796)</f>
        <v>B795:D802</v>
      </c>
      <c r="C797" s="1" t="s">
        <v>240</v>
      </c>
      <c r="D797" s="1" t="s">
        <v>58</v>
      </c>
    </row>
    <row r="798" spans="1:21" x14ac:dyDescent="0.25">
      <c r="A798" s="1">
        <v>778</v>
      </c>
      <c r="B798" s="1" t="str">
        <f>IF(C798="Name:","B"&amp;ROW(A798)&amp;":D"&amp;MATCH("Name:",$C799:$C$1999,0)+ROW(A798)-1,B797)</f>
        <v>B795:D802</v>
      </c>
      <c r="C798" s="1" t="s">
        <v>235</v>
      </c>
      <c r="D798" s="1" t="s">
        <v>59</v>
      </c>
    </row>
    <row r="799" spans="1:21" x14ac:dyDescent="0.25">
      <c r="A799" s="1">
        <v>779</v>
      </c>
      <c r="B799" s="1" t="str">
        <f>IF(C799="Name:","B"&amp;ROW(A799)&amp;":D"&amp;MATCH("Name:",$C800:$C$1999,0)+ROW(A799)-1,B798)</f>
        <v>B795:D802</v>
      </c>
      <c r="C799" s="1" t="s">
        <v>234</v>
      </c>
      <c r="D799" s="1" t="s">
        <v>477</v>
      </c>
    </row>
    <row r="800" spans="1:21" x14ac:dyDescent="0.25">
      <c r="A800" s="1">
        <v>780</v>
      </c>
      <c r="B800" s="1" t="str">
        <f>IF(C800="Name:","B"&amp;ROW(A800)&amp;":D"&amp;MATCH("Name:",$C801:$C$1999,0)+ROW(A800)-1,B799)</f>
        <v>B795:D802</v>
      </c>
      <c r="C800" s="1" t="s">
        <v>339</v>
      </c>
      <c r="D800" s="1" t="s">
        <v>478</v>
      </c>
    </row>
    <row r="801" spans="1:21" x14ac:dyDescent="0.25">
      <c r="A801" s="1">
        <v>781</v>
      </c>
      <c r="B801" s="1" t="str">
        <f>IF(C801="Name:","B"&amp;ROW(A801)&amp;":D"&amp;MATCH("Name:",$C802:$C$1999,0)+ROW(A801)-1,B800)</f>
        <v>B795:D802</v>
      </c>
      <c r="C801" s="1" t="s">
        <v>338</v>
      </c>
      <c r="D801" s="1" t="s">
        <v>371</v>
      </c>
    </row>
    <row r="802" spans="1:21" x14ac:dyDescent="0.25">
      <c r="A802" s="1">
        <v>782</v>
      </c>
      <c r="B802" s="1" t="str">
        <f>IF(C802="Name:","B"&amp;ROW(A802)&amp;":D"&amp;MATCH("Name:",$C803:$C$1999,0)+ROW(A802)-1,B801)</f>
        <v>B795:D802</v>
      </c>
      <c r="C802" s="1" t="s">
        <v>418</v>
      </c>
      <c r="D802" s="1" t="s">
        <v>418</v>
      </c>
    </row>
    <row r="803" spans="1:21" x14ac:dyDescent="0.25">
      <c r="A803" s="1">
        <v>783</v>
      </c>
      <c r="B803" s="1" t="str">
        <f>IF(C803="Name:","B"&amp;ROW(A803)&amp;":D"&amp;MATCH("Name:",$C804:$C$1999,0)+ROW(A803)-1,B802)</f>
        <v>B803:D809</v>
      </c>
      <c r="C803" s="1" t="s">
        <v>233</v>
      </c>
      <c r="D803" s="1" t="s">
        <v>160</v>
      </c>
      <c r="E803" s="1" t="str">
        <f ca="1">LEFT(INDEX(INDIRECT($B803),MATCH(E$2,INDIRECT(SUBSTITUTE(SUBSTITUTE($B803,"D","B"),"B","c")),0),3),SEARCH("(",INDEX(INDIRECT($B803),MATCH(E$2,INDIRECT(SUBSTITUTE(SUBSTITUTE($B803,"D","B"),"B","c")),0),3))-2)</f>
        <v>Amer Airlines</v>
      </c>
      <c r="F803" s="1" t="str">
        <f ca="1">TRIM(SUBSTITUTE(SUBSTITUTE(RIGHT(D803,LEN(D803)-LEN(E803)),")",""),"(",""))</f>
        <v>Tulsa, OK</v>
      </c>
      <c r="G803" s="1" t="str">
        <f ca="1">IFERROR(INDEX(INDIRECT($B803),MATCH(G$2,INDIRECT(SUBSTITUTE(SUBSTITUTE($B803,"D","B"),"B","c")),0),3),"")</f>
        <v>3900 Mingo Road</v>
      </c>
      <c r="H803" s="1" t="str">
        <f t="shared" ref="H803:O803" ca="1" si="632">IFERROR(INDEX(INDIRECT($B803),MATCH(H$2,INDIRECT(SUBSTITUTE(SUBSTITUTE($B803,"D","B"),"B","c")),0),3),"")</f>
        <v/>
      </c>
      <c r="I803" s="1" t="str">
        <f t="shared" ca="1" si="632"/>
        <v/>
      </c>
      <c r="J803" s="1" t="str">
        <f t="shared" ca="1" si="632"/>
        <v>Tulsa, OK 74116</v>
      </c>
      <c r="K803" s="1" t="str">
        <f t="shared" ca="1" si="632"/>
        <v/>
      </c>
      <c r="L803" s="1" t="str">
        <f t="shared" ca="1" si="632"/>
        <v/>
      </c>
      <c r="M803" s="1" t="str">
        <f t="shared" ca="1" si="632"/>
        <v>(817)956-3126</v>
      </c>
      <c r="N803" s="1" t="str">
        <f t="shared" ca="1" si="632"/>
        <v/>
      </c>
      <c r="O803" s="1" t="str">
        <f t="shared" ca="1" si="632"/>
        <v>Cheryl.Hurst@aa.com</v>
      </c>
      <c r="P803" s="1" t="b">
        <f>IF(LEN(P804)&lt;&gt;0,P804,FALSE)</f>
        <v>1</v>
      </c>
      <c r="Q803" s="1" t="b">
        <f t="shared" ref="Q803" si="633">IF(LEN(Q804)&lt;&gt;0,Q804,FALSE)</f>
        <v>0</v>
      </c>
      <c r="R803" s="1" t="b">
        <f t="shared" ref="R803" si="634">IF(LEN(R804)&lt;&gt;0,R804,FALSE)</f>
        <v>0</v>
      </c>
      <c r="S803" s="1" t="b">
        <f t="shared" ref="S803" si="635">IF(LEN(S804)&lt;&gt;0,S804,FALSE)</f>
        <v>1</v>
      </c>
      <c r="T803" s="1" t="b">
        <f t="shared" ref="T803" si="636">IF(LEN(T804)&lt;&gt;0,T804,FALSE)</f>
        <v>0</v>
      </c>
      <c r="U803" s="1" t="b">
        <f t="shared" ref="U803" si="637">IF(LEN(U804)&lt;&gt;0,U804,FALSE)</f>
        <v>0</v>
      </c>
    </row>
    <row r="804" spans="1:21" x14ac:dyDescent="0.25">
      <c r="A804" s="1">
        <v>784</v>
      </c>
      <c r="B804" s="1" t="str">
        <f>IF(C804="Name:","B"&amp;ROW(A804)&amp;":D"&amp;MATCH("Name:",$C805:$C$1999,0)+ROW(A804)-1,B803)</f>
        <v>B803:D809</v>
      </c>
      <c r="C804" s="1" t="s">
        <v>417</v>
      </c>
      <c r="D804" s="1" t="s">
        <v>422</v>
      </c>
      <c r="P804" s="1" t="b">
        <v>1</v>
      </c>
      <c r="S804" s="1" t="b">
        <v>1</v>
      </c>
    </row>
    <row r="805" spans="1:21" x14ac:dyDescent="0.25">
      <c r="A805" s="1">
        <v>785</v>
      </c>
      <c r="B805" s="1" t="str">
        <f>IF(C805="Name:","B"&amp;ROW(A805)&amp;":D"&amp;MATCH("Name:",$C806:$C$1999,0)+ROW(A805)-1,B804)</f>
        <v>B803:D809</v>
      </c>
      <c r="C805" s="1" t="s">
        <v>240</v>
      </c>
      <c r="D805" s="1" t="s">
        <v>161</v>
      </c>
    </row>
    <row r="806" spans="1:21" x14ac:dyDescent="0.25">
      <c r="A806" s="1">
        <v>786</v>
      </c>
      <c r="B806" s="1" t="str">
        <f>IF(C806="Name:","B"&amp;ROW(A806)&amp;":D"&amp;MATCH("Name:",$C807:$C$1999,0)+ROW(A806)-1,B805)</f>
        <v>B803:D809</v>
      </c>
      <c r="C806" s="1" t="s">
        <v>235</v>
      </c>
      <c r="D806" s="1" t="s">
        <v>162</v>
      </c>
    </row>
    <row r="807" spans="1:21" x14ac:dyDescent="0.25">
      <c r="A807" s="1">
        <v>787</v>
      </c>
      <c r="B807" s="1" t="str">
        <f>IF(C807="Name:","B"&amp;ROW(A807)&amp;":D"&amp;MATCH("Name:",$C808:$C$1999,0)+ROW(A807)-1,B806)</f>
        <v>B803:D809</v>
      </c>
      <c r="C807" s="1" t="s">
        <v>234</v>
      </c>
      <c r="D807" s="1" t="s">
        <v>449</v>
      </c>
    </row>
    <row r="808" spans="1:21" x14ac:dyDescent="0.25">
      <c r="A808" s="1">
        <v>788</v>
      </c>
      <c r="B808" s="1" t="str">
        <f>IF(C808="Name:","B"&amp;ROW(A808)&amp;":D"&amp;MATCH("Name:",$C809:$C$1999,0)+ROW(A808)-1,B807)</f>
        <v>B803:D809</v>
      </c>
      <c r="C808" s="1" t="s">
        <v>338</v>
      </c>
      <c r="D808" s="1" t="s">
        <v>355</v>
      </c>
    </row>
    <row r="809" spans="1:21" x14ac:dyDescent="0.25">
      <c r="A809" s="1">
        <v>789</v>
      </c>
      <c r="B809" s="1" t="str">
        <f>IF(C809="Name:","B"&amp;ROW(A809)&amp;":D"&amp;MATCH("Name:",$C810:$C$1999,0)+ROW(A809)-1,B808)</f>
        <v>B803:D809</v>
      </c>
      <c r="C809" s="1" t="s">
        <v>418</v>
      </c>
      <c r="D809" s="1" t="s">
        <v>418</v>
      </c>
    </row>
    <row r="810" spans="1:21" x14ac:dyDescent="0.25">
      <c r="A810" s="1">
        <v>790</v>
      </c>
      <c r="B810" s="1" t="str">
        <f>IF(C810="Name:","B"&amp;ROW(A810)&amp;":D"&amp;MATCH("Name:",$C811:$C$1999,0)+ROW(A810)-1,B809)</f>
        <v>B810:D818</v>
      </c>
      <c r="C810" s="1" t="s">
        <v>233</v>
      </c>
      <c r="D810" s="1" t="s">
        <v>3</v>
      </c>
      <c r="E810" s="1" t="str">
        <f ca="1">LEFT(INDEX(INDIRECT($B810),MATCH(E$2,INDIRECT(SUBSTITUTE(SUBSTITUTE($B810,"D","B"),"B","c")),0),3),SEARCH("(",INDEX(INDIRECT($B810),MATCH(E$2,INDIRECT(SUBSTITUTE(SUBSTITUTE($B810,"D","B"),"B","c")),0),3))-2)</f>
        <v>Flight Prg Ops</v>
      </c>
      <c r="F810" s="1" t="str">
        <f ca="1">TRIM(SUBSTITUTE(SUBSTITUTE(RIGHT(D810,LEN(D810)-LEN(E810)),")",""),"(",""))</f>
        <v>Oklahoma City, OK</v>
      </c>
      <c r="G810" s="1" t="str">
        <f ca="1">IFERROR(INDEX(INDIRECT($B810),MATCH(G$2,INDIRECT(SUBSTITUTE(SUBSTITUTE($B810,"D","B"),"B","c")),0),3),"")</f>
        <v>Flight Inspection Services Hangar 9</v>
      </c>
      <c r="H810" s="1" t="str">
        <f t="shared" ref="H810:O810" ca="1" si="638">IFERROR(INDEX(INDIRECT($B810),MATCH(H$2,INDIRECT(SUBSTITUTE(SUBSTITUTE($B810,"D","B"),"B","c")),0),3),"")</f>
        <v>FAA MikeMonroney Aeronautical Center</v>
      </c>
      <c r="I810" s="1" t="str">
        <f t="shared" ca="1" si="638"/>
        <v>6500 South MacArthur Blvd</v>
      </c>
      <c r="J810" s="1" t="str">
        <f t="shared" ca="1" si="638"/>
        <v>Oklahoma City, OK 73169á</v>
      </c>
      <c r="K810" s="1" t="str">
        <f t="shared" ca="1" si="638"/>
        <v/>
      </c>
      <c r="L810" s="1" t="str">
        <f t="shared" ca="1" si="638"/>
        <v/>
      </c>
      <c r="M810" s="1" t="str">
        <f t="shared" ca="1" si="638"/>
        <v>(405)954-3484</v>
      </c>
      <c r="N810" s="1" t="str">
        <f t="shared" ca="1" si="638"/>
        <v/>
      </c>
      <c r="O810" s="1" t="str">
        <f t="shared" ca="1" si="638"/>
        <v>chuck.becton@faa.gov</v>
      </c>
      <c r="P810" s="1" t="b">
        <f>IF(LEN(P811)&lt;&gt;0,P811,FALSE)</f>
        <v>1</v>
      </c>
      <c r="Q810" s="1" t="b">
        <f t="shared" ref="Q810" si="639">IF(LEN(Q811)&lt;&gt;0,Q811,FALSE)</f>
        <v>0</v>
      </c>
      <c r="R810" s="1" t="b">
        <f t="shared" ref="R810" si="640">IF(LEN(R811)&lt;&gt;0,R811,FALSE)</f>
        <v>0</v>
      </c>
      <c r="S810" s="1" t="b">
        <f t="shared" ref="S810" si="641">IF(LEN(S811)&lt;&gt;0,S811,FALSE)</f>
        <v>1</v>
      </c>
      <c r="T810" s="1" t="b">
        <f t="shared" ref="T810" si="642">IF(LEN(T811)&lt;&gt;0,T811,FALSE)</f>
        <v>0</v>
      </c>
      <c r="U810" s="1" t="b">
        <f t="shared" ref="U810" si="643">IF(LEN(U811)&lt;&gt;0,U811,FALSE)</f>
        <v>0</v>
      </c>
    </row>
    <row r="811" spans="1:21" x14ac:dyDescent="0.25">
      <c r="A811" s="1">
        <v>791</v>
      </c>
      <c r="B811" s="1" t="str">
        <f>IF(C811="Name:","B"&amp;ROW(A811)&amp;":D"&amp;MATCH("Name:",$C812:$C$1999,0)+ROW(A811)-1,B810)</f>
        <v>B810:D818</v>
      </c>
      <c r="C811" s="1" t="s">
        <v>417</v>
      </c>
      <c r="D811" s="1" t="s">
        <v>422</v>
      </c>
      <c r="P811" s="1" t="b">
        <v>1</v>
      </c>
      <c r="S811" s="1" t="b">
        <v>1</v>
      </c>
    </row>
    <row r="812" spans="1:21" x14ac:dyDescent="0.25">
      <c r="A812" s="1">
        <v>792</v>
      </c>
      <c r="B812" s="1" t="str">
        <f>IF(C812="Name:","B"&amp;ROW(A812)&amp;":D"&amp;MATCH("Name:",$C813:$C$1999,0)+ROW(A812)-1,B811)</f>
        <v>B810:D818</v>
      </c>
      <c r="C812" s="1" t="s">
        <v>240</v>
      </c>
      <c r="D812" s="1" t="s">
        <v>241</v>
      </c>
    </row>
    <row r="813" spans="1:21" x14ac:dyDescent="0.25">
      <c r="A813" s="1">
        <v>793</v>
      </c>
      <c r="B813" s="1" t="str">
        <f>IF(C813="Name:","B"&amp;ROW(A813)&amp;":D"&amp;MATCH("Name:",$C814:$C$1999,0)+ROW(A813)-1,B812)</f>
        <v>B810:D818</v>
      </c>
      <c r="C813" s="1" t="s">
        <v>245</v>
      </c>
      <c r="D813" s="1" t="s">
        <v>242</v>
      </c>
    </row>
    <row r="814" spans="1:21" x14ac:dyDescent="0.25">
      <c r="A814" s="1">
        <v>794</v>
      </c>
      <c r="B814" s="1" t="str">
        <f>IF(C814="Name:","B"&amp;ROW(A814)&amp;":D"&amp;MATCH("Name:",$C815:$C$1999,0)+ROW(A814)-1,B813)</f>
        <v>B810:D818</v>
      </c>
      <c r="C814" s="1" t="s">
        <v>246</v>
      </c>
      <c r="D814" s="1" t="s">
        <v>244</v>
      </c>
    </row>
    <row r="815" spans="1:21" x14ac:dyDescent="0.25">
      <c r="A815" s="1">
        <v>795</v>
      </c>
      <c r="B815" s="1" t="str">
        <f>IF(C815="Name:","B"&amp;ROW(A815)&amp;":D"&amp;MATCH("Name:",$C816:$C$1999,0)+ROW(A815)-1,B814)</f>
        <v>B810:D818</v>
      </c>
      <c r="C815" s="1" t="s">
        <v>235</v>
      </c>
      <c r="D815" s="1" t="s">
        <v>8</v>
      </c>
    </row>
    <row r="816" spans="1:21" x14ac:dyDescent="0.25">
      <c r="A816" s="1">
        <v>796</v>
      </c>
      <c r="B816" s="1" t="str">
        <f>IF(C816="Name:","B"&amp;ROW(A816)&amp;":D"&amp;MATCH("Name:",$C817:$C$1999,0)+ROW(A816)-1,B815)</f>
        <v>B810:D818</v>
      </c>
      <c r="C816" s="1" t="s">
        <v>234</v>
      </c>
      <c r="D816" s="1" t="s">
        <v>450</v>
      </c>
    </row>
    <row r="817" spans="1:21" x14ac:dyDescent="0.25">
      <c r="A817" s="1">
        <v>797</v>
      </c>
      <c r="B817" s="1" t="str">
        <f>IF(C817="Name:","B"&amp;ROW(A817)&amp;":D"&amp;MATCH("Name:",$C818:$C$1999,0)+ROW(A817)-1,B816)</f>
        <v>B810:D818</v>
      </c>
      <c r="C817" s="1" t="s">
        <v>338</v>
      </c>
      <c r="D817" s="1" t="s">
        <v>356</v>
      </c>
    </row>
    <row r="818" spans="1:21" x14ac:dyDescent="0.25">
      <c r="A818" s="1">
        <v>798</v>
      </c>
      <c r="B818" s="1" t="str">
        <f>IF(C818="Name:","B"&amp;ROW(A818)&amp;":D"&amp;MATCH("Name:",$C819:$C$1999,0)+ROW(A818)-1,B817)</f>
        <v>B810:D818</v>
      </c>
      <c r="C818" s="1" t="s">
        <v>418</v>
      </c>
      <c r="D818" s="1" t="s">
        <v>418</v>
      </c>
    </row>
    <row r="819" spans="1:21" x14ac:dyDescent="0.25">
      <c r="A819" s="1">
        <v>799</v>
      </c>
      <c r="B819" s="1" t="str">
        <f>IF(C819="Name:","B"&amp;ROW(A819)&amp;":D"&amp;MATCH("Name:",$C820:$C$1999,0)+ROW(A819)-1,B818)</f>
        <v>B819:D826</v>
      </c>
      <c r="C819" s="1" t="s">
        <v>233</v>
      </c>
      <c r="D819" s="1" t="s">
        <v>221</v>
      </c>
      <c r="E819" s="1" t="str">
        <f ca="1">LEFT(INDEX(INDIRECT($B819),MATCH(E$2,INDIRECT(SUBSTITUTE(SUBSTITUTE($B819,"D","B"),"B","c")),0),3),SEARCH("(",INDEX(INDIRECT($B819),MATCH(E$2,INDIRECT(SUBSTITUTE(SUBSTITUTE($B819,"D","B"),"B","c")),0),3))-2)</f>
        <v>AirbusHeli</v>
      </c>
      <c r="F819" s="1" t="str">
        <f ca="1">TRIM(SUBSTITUTE(SUBSTITUTE(RIGHT(D819,LEN(D819)-LEN(E819)),")",""),"(",""))</f>
        <v>Grand Prairie, TX</v>
      </c>
      <c r="G819" s="1" t="str">
        <f ca="1">IFERROR(INDEX(INDIRECT($B819),MATCH(G$2,INDIRECT(SUBSTITUTE(SUBSTITUTE($B819,"D","B"),"B","c")),0),3),"")</f>
        <v>2701 N. Forum Dr</v>
      </c>
      <c r="H819" s="1" t="str">
        <f t="shared" ref="H819:O819" ca="1" si="644">IFERROR(INDEX(INDIRECT($B819),MATCH(H$2,INDIRECT(SUBSTITUTE(SUBSTITUTE($B819,"D","B"),"B","c")),0),3),"")</f>
        <v/>
      </c>
      <c r="I819" s="1" t="str">
        <f t="shared" ca="1" si="644"/>
        <v/>
      </c>
      <c r="J819" s="1" t="str">
        <f t="shared" ca="1" si="644"/>
        <v>Grand Prairie, TX 75052-7099</v>
      </c>
      <c r="K819" s="1" t="str">
        <f t="shared" ca="1" si="644"/>
        <v/>
      </c>
      <c r="L819" s="1" t="str">
        <f t="shared" ca="1" si="644"/>
        <v/>
      </c>
      <c r="M819" s="1" t="str">
        <f t="shared" ca="1" si="644"/>
        <v>(972)522-5423</v>
      </c>
      <c r="N819" s="1" t="str">
        <f t="shared" ca="1" si="644"/>
        <v>(972)522-5423</v>
      </c>
      <c r="O819" s="1" t="str">
        <f t="shared" ca="1" si="644"/>
        <v>Gina.Gonzales@airbus.com</v>
      </c>
      <c r="P819" s="1" t="b">
        <f>IF(LEN(P820)&lt;&gt;0,P820,FALSE)</f>
        <v>0</v>
      </c>
      <c r="Q819" s="1" t="b">
        <f t="shared" ref="Q819" si="645">IF(LEN(Q820)&lt;&gt;0,Q820,FALSE)</f>
        <v>0</v>
      </c>
      <c r="R819" s="1" t="b">
        <f t="shared" ref="R819" si="646">IF(LEN(R820)&lt;&gt;0,R820,FALSE)</f>
        <v>0</v>
      </c>
      <c r="S819" s="1" t="b">
        <f t="shared" ref="S819" si="647">IF(LEN(S820)&lt;&gt;0,S820,FALSE)</f>
        <v>1</v>
      </c>
      <c r="T819" s="1" t="b">
        <f t="shared" ref="T819" si="648">IF(LEN(T820)&lt;&gt;0,T820,FALSE)</f>
        <v>0</v>
      </c>
      <c r="U819" s="1" t="b">
        <f t="shared" ref="U819" si="649">IF(LEN(U820)&lt;&gt;0,U820,FALSE)</f>
        <v>0</v>
      </c>
    </row>
    <row r="820" spans="1:21" x14ac:dyDescent="0.25">
      <c r="A820" s="1">
        <v>800</v>
      </c>
      <c r="B820" s="1" t="str">
        <f>IF(C820="Name:","B"&amp;ROW(A820)&amp;":D"&amp;MATCH("Name:",$C821:$C$1999,0)+ROW(A820)-1,B819)</f>
        <v>B819:D826</v>
      </c>
      <c r="C820" s="1" t="s">
        <v>417</v>
      </c>
      <c r="D820" s="1" t="s">
        <v>230</v>
      </c>
      <c r="S820" s="1" t="b">
        <v>1</v>
      </c>
    </row>
    <row r="821" spans="1:21" x14ac:dyDescent="0.25">
      <c r="A821" s="1">
        <v>801</v>
      </c>
      <c r="B821" s="1" t="str">
        <f>IF(C821="Name:","B"&amp;ROW(A821)&amp;":D"&amp;MATCH("Name:",$C822:$C$1999,0)+ROW(A821)-1,B820)</f>
        <v>B819:D826</v>
      </c>
      <c r="C821" s="1" t="s">
        <v>240</v>
      </c>
      <c r="D821" s="1" t="s">
        <v>222</v>
      </c>
    </row>
    <row r="822" spans="1:21" x14ac:dyDescent="0.25">
      <c r="A822" s="1">
        <v>802</v>
      </c>
      <c r="B822" s="1" t="str">
        <f>IF(C822="Name:","B"&amp;ROW(A822)&amp;":D"&amp;MATCH("Name:",$C823:$C$1999,0)+ROW(A822)-1,B821)</f>
        <v>B819:D826</v>
      </c>
      <c r="C822" s="1" t="s">
        <v>235</v>
      </c>
      <c r="D822" s="1" t="s">
        <v>223</v>
      </c>
    </row>
    <row r="823" spans="1:21" x14ac:dyDescent="0.25">
      <c r="A823" s="1">
        <v>803</v>
      </c>
      <c r="B823" s="1" t="str">
        <f>IF(C823="Name:","B"&amp;ROW(A823)&amp;":D"&amp;MATCH("Name:",$C824:$C$1999,0)+ROW(A823)-1,B822)</f>
        <v>B819:D826</v>
      </c>
      <c r="C823" s="1" t="s">
        <v>234</v>
      </c>
      <c r="D823" s="1" t="s">
        <v>536</v>
      </c>
    </row>
    <row r="824" spans="1:21" x14ac:dyDescent="0.25">
      <c r="A824" s="1">
        <v>804</v>
      </c>
      <c r="B824" s="1" t="str">
        <f>IF(C824="Name:","B"&amp;ROW(A824)&amp;":D"&amp;MATCH("Name:",$C825:$C$1999,0)+ROW(A824)-1,B823)</f>
        <v>B819:D826</v>
      </c>
      <c r="C824" s="1" t="s">
        <v>339</v>
      </c>
      <c r="D824" s="1" t="s">
        <v>536</v>
      </c>
    </row>
    <row r="825" spans="1:21" x14ac:dyDescent="0.25">
      <c r="A825" s="1">
        <v>805</v>
      </c>
      <c r="B825" s="1" t="str">
        <f>IF(C825="Name:","B"&amp;ROW(A825)&amp;":D"&amp;MATCH("Name:",$C826:$C$1999,0)+ROW(A825)-1,B824)</f>
        <v>B819:D826</v>
      </c>
      <c r="C825" s="1" t="s">
        <v>338</v>
      </c>
      <c r="D825" s="1" t="s">
        <v>411</v>
      </c>
    </row>
    <row r="826" spans="1:21" x14ac:dyDescent="0.25">
      <c r="A826" s="1">
        <v>806</v>
      </c>
      <c r="B826" s="1" t="str">
        <f>IF(C826="Name:","B"&amp;ROW(A826)&amp;":D"&amp;MATCH("Name:",$C827:$C$1999,0)+ROW(A826)-1,B825)</f>
        <v>B819:D826</v>
      </c>
      <c r="C826" s="1" t="s">
        <v>418</v>
      </c>
      <c r="D826" s="1" t="s">
        <v>418</v>
      </c>
    </row>
    <row r="827" spans="1:21" x14ac:dyDescent="0.25">
      <c r="A827" s="1">
        <v>807</v>
      </c>
      <c r="B827" s="1" t="str">
        <f>IF(C827="Name:","B"&amp;ROW(A827)&amp;":D"&amp;MATCH("Name:",$C828:$C$1999,0)+ROW(A827)-1,B826)</f>
        <v>B827:D833</v>
      </c>
      <c r="C827" s="1" t="s">
        <v>233</v>
      </c>
      <c r="D827" s="1" t="s">
        <v>224</v>
      </c>
      <c r="E827" s="1" t="str">
        <f ca="1">LEFT(INDEX(INDIRECT($B827),MATCH(E$2,INDIRECT(SUBSTITUTE(SUBSTITUTE($B827,"D","B"),"B","c")),0),3),SEARCH("(",INDEX(INDIRECT($B827),MATCH(E$2,INDIRECT(SUBSTITUTE(SUBSTITUTE($B827,"D","B"),"B","c")),0),3))-2)</f>
        <v>ASM</v>
      </c>
      <c r="F827" s="1" t="str">
        <f ca="1">TRIM(SUBSTITUTE(SUBSTITUTE(RIGHT(D827,LEN(D827)-LEN(E827)),")",""),"(",""))</f>
        <v>Georgetown, TX for SW58</v>
      </c>
      <c r="G827" s="1" t="str">
        <f ca="1">IFERROR(INDEX(INDIRECT($B827),MATCH(G$2,INDIRECT(SUBSTITUTE(SUBSTITUTE($B827,"D","B"),"B","c")),0),3),"")</f>
        <v>104 Colden Oaks Drive</v>
      </c>
      <c r="H827" s="1" t="str">
        <f t="shared" ref="H827:O827" ca="1" si="650">IFERROR(INDEX(INDIRECT($B827),MATCH(H$2,INDIRECT(SUBSTITUTE(SUBSTITUTE($B827,"D","B"),"B","c")),0),3),"")</f>
        <v/>
      </c>
      <c r="I827" s="1" t="str">
        <f t="shared" ca="1" si="650"/>
        <v/>
      </c>
      <c r="J827" s="1" t="str">
        <f t="shared" ca="1" si="650"/>
        <v>Georgetown, TX 78628</v>
      </c>
      <c r="K827" s="1" t="str">
        <f t="shared" ca="1" si="650"/>
        <v/>
      </c>
      <c r="L827" s="1" t="str">
        <f t="shared" ca="1" si="650"/>
        <v/>
      </c>
      <c r="M827" s="1" t="str">
        <f t="shared" ca="1" si="650"/>
        <v>(512)869-2727</v>
      </c>
      <c r="N827" s="1" t="str">
        <f t="shared" ca="1" si="650"/>
        <v/>
      </c>
      <c r="O827" s="1" t="str">
        <f t="shared" ca="1" si="650"/>
        <v>rwilcox@asminc.net</v>
      </c>
      <c r="P827" s="1" t="b">
        <f>IF(LEN(P828)&lt;&gt;0,P828,FALSE)</f>
        <v>0</v>
      </c>
      <c r="Q827" s="1" t="b">
        <f t="shared" ref="Q827" si="651">IF(LEN(Q828)&lt;&gt;0,Q828,FALSE)</f>
        <v>0</v>
      </c>
      <c r="R827" s="1" t="b">
        <f t="shared" ref="R827" si="652">IF(LEN(R828)&lt;&gt;0,R828,FALSE)</f>
        <v>0</v>
      </c>
      <c r="S827" s="1" t="b">
        <f t="shared" ref="S827" si="653">IF(LEN(S828)&lt;&gt;0,S828,FALSE)</f>
        <v>1</v>
      </c>
      <c r="T827" s="1" t="b">
        <f t="shared" ref="T827" si="654">IF(LEN(T828)&lt;&gt;0,T828,FALSE)</f>
        <v>0</v>
      </c>
      <c r="U827" s="1" t="b">
        <f t="shared" ref="U827" si="655">IF(LEN(U828)&lt;&gt;0,U828,FALSE)</f>
        <v>0</v>
      </c>
    </row>
    <row r="828" spans="1:21" x14ac:dyDescent="0.25">
      <c r="A828" s="1">
        <v>808</v>
      </c>
      <c r="B828" s="1" t="str">
        <f>IF(C828="Name:","B"&amp;ROW(A828)&amp;":D"&amp;MATCH("Name:",$C829:$C$1999,0)+ROW(A828)-1,B827)</f>
        <v>B827:D833</v>
      </c>
      <c r="C828" s="1" t="s">
        <v>417</v>
      </c>
      <c r="D828" s="1" t="s">
        <v>230</v>
      </c>
      <c r="S828" s="1" t="b">
        <v>1</v>
      </c>
    </row>
    <row r="829" spans="1:21" x14ac:dyDescent="0.25">
      <c r="A829" s="1">
        <v>809</v>
      </c>
      <c r="B829" s="1" t="str">
        <f>IF(C829="Name:","B"&amp;ROW(A829)&amp;":D"&amp;MATCH("Name:",$C830:$C$1999,0)+ROW(A829)-1,B828)</f>
        <v>B827:D833</v>
      </c>
      <c r="C829" s="1" t="s">
        <v>240</v>
      </c>
      <c r="D829" s="1" t="s">
        <v>165</v>
      </c>
    </row>
    <row r="830" spans="1:21" x14ac:dyDescent="0.25">
      <c r="A830" s="1">
        <v>810</v>
      </c>
      <c r="B830" s="1" t="str">
        <f>IF(C830="Name:","B"&amp;ROW(A830)&amp;":D"&amp;MATCH("Name:",$C831:$C$1999,0)+ROW(A830)-1,B829)</f>
        <v>B827:D833</v>
      </c>
      <c r="C830" s="1" t="s">
        <v>235</v>
      </c>
      <c r="D830" s="1" t="s">
        <v>166</v>
      </c>
    </row>
    <row r="831" spans="1:21" x14ac:dyDescent="0.25">
      <c r="A831" s="1">
        <v>811</v>
      </c>
      <c r="B831" s="1" t="str">
        <f>IF(C831="Name:","B"&amp;ROW(A831)&amp;":D"&amp;MATCH("Name:",$C832:$C$1999,0)+ROW(A831)-1,B830)</f>
        <v>B827:D833</v>
      </c>
      <c r="C831" s="1" t="s">
        <v>234</v>
      </c>
      <c r="D831" s="1" t="s">
        <v>537</v>
      </c>
    </row>
    <row r="832" spans="1:21" x14ac:dyDescent="0.25">
      <c r="A832" s="1">
        <v>812</v>
      </c>
      <c r="B832" s="1" t="str">
        <f>IF(C832="Name:","B"&amp;ROW(A832)&amp;":D"&amp;MATCH("Name:",$C833:$C$1999,0)+ROW(A832)-1,B831)</f>
        <v>B827:D833</v>
      </c>
      <c r="C832" s="1" t="s">
        <v>338</v>
      </c>
      <c r="D832" s="1" t="s">
        <v>412</v>
      </c>
    </row>
    <row r="833" spans="1:21" x14ac:dyDescent="0.25">
      <c r="A833" s="1">
        <v>813</v>
      </c>
      <c r="B833" s="1" t="str">
        <f>IF(C833="Name:","B"&amp;ROW(A833)&amp;":D"&amp;MATCH("Name:",$C834:$C$1999,0)+ROW(A833)-1,B832)</f>
        <v>B827:D833</v>
      </c>
      <c r="C833" s="1" t="s">
        <v>418</v>
      </c>
      <c r="D833" s="1" t="s">
        <v>418</v>
      </c>
    </row>
    <row r="834" spans="1:21" x14ac:dyDescent="0.25">
      <c r="A834" s="1">
        <v>814</v>
      </c>
      <c r="B834" s="1" t="str">
        <f>IF(C834="Name:","B"&amp;ROW(A834)&amp;":D"&amp;MATCH("Name:",$C835:$C$1999,0)+ROW(A834)-1,B833)</f>
        <v>B834:D841</v>
      </c>
      <c r="C834" s="1" t="s">
        <v>233</v>
      </c>
      <c r="D834" s="1" t="s">
        <v>28</v>
      </c>
      <c r="E834" s="1" t="str">
        <f ca="1">LEFT(INDEX(INDIRECT($B834),MATCH(E$2,INDIRECT(SUBSTITUTE(SUBSTITUTE($B834,"D","B"),"B","c")),0),3),SEARCH("(",INDEX(INDIRECT($B834),MATCH(E$2,INDIRECT(SUBSTITUTE(SUBSTITUTE($B834,"D","B"),"B","c")),0),3))-2)</f>
        <v>Bell Helicopter</v>
      </c>
      <c r="F834" s="1" t="str">
        <f ca="1">TRIM(SUBSTITUTE(SUBSTITUTE(RIGHT(D834,LEN(D834)-LEN(E834)),")",""),"(",""))</f>
        <v>Fort Worth, TX</v>
      </c>
      <c r="G834" s="1" t="str">
        <f ca="1">IFERROR(INDEX(INDIRECT($B834),MATCH(G$2,INDIRECT(SUBSTITUTE(SUBSTITUTE($B834,"D","B"),"B","c")),0),3),"")</f>
        <v>3255 Bell Flight Blvd.</v>
      </c>
      <c r="H834" s="1" t="str">
        <f t="shared" ref="H834:O834" ca="1" si="656">IFERROR(INDEX(INDIRECT($B834),MATCH(H$2,INDIRECT(SUBSTITUTE(SUBSTITUTE($B834,"D","B"),"B","c")),0),3),"")</f>
        <v/>
      </c>
      <c r="I834" s="1" t="str">
        <f t="shared" ca="1" si="656"/>
        <v/>
      </c>
      <c r="J834" s="1" t="str">
        <f t="shared" ca="1" si="656"/>
        <v>Fort Worth, TX 76118</v>
      </c>
      <c r="K834" s="1" t="str">
        <f t="shared" ca="1" si="656"/>
        <v/>
      </c>
      <c r="L834" s="1" t="str">
        <f t="shared" ca="1" si="656"/>
        <v/>
      </c>
      <c r="M834" s="1" t="str">
        <f t="shared" ca="1" si="656"/>
        <v>(817)280-6494</v>
      </c>
      <c r="N834" s="1" t="str">
        <f t="shared" ca="1" si="656"/>
        <v>(817)278-5527</v>
      </c>
      <c r="O834" s="1" t="str">
        <f t="shared" ca="1" si="656"/>
        <v>Jbouma@bellflight.com</v>
      </c>
      <c r="P834" s="1" t="b">
        <f>IF(LEN(P835)&lt;&gt;0,P835,FALSE)</f>
        <v>1</v>
      </c>
      <c r="Q834" s="1" t="b">
        <f t="shared" ref="Q834" si="657">IF(LEN(Q835)&lt;&gt;0,Q835,FALSE)</f>
        <v>0</v>
      </c>
      <c r="R834" s="1" t="b">
        <f t="shared" ref="R834" si="658">IF(LEN(R835)&lt;&gt;0,R835,FALSE)</f>
        <v>1</v>
      </c>
      <c r="S834" s="1" t="b">
        <f t="shared" ref="S834" si="659">IF(LEN(S835)&lt;&gt;0,S835,FALSE)</f>
        <v>1</v>
      </c>
      <c r="T834" s="1" t="b">
        <f t="shared" ref="T834" si="660">IF(LEN(T835)&lt;&gt;0,T835,FALSE)</f>
        <v>0</v>
      </c>
      <c r="U834" s="1" t="b">
        <f t="shared" ref="U834" si="661">IF(LEN(U835)&lt;&gt;0,U835,FALSE)</f>
        <v>1</v>
      </c>
    </row>
    <row r="835" spans="1:21" x14ac:dyDescent="0.25">
      <c r="A835" s="1">
        <v>815</v>
      </c>
      <c r="B835" s="1" t="str">
        <f>IF(C835="Name:","B"&amp;ROW(A835)&amp;":D"&amp;MATCH("Name:",$C836:$C$1999,0)+ROW(A835)-1,B834)</f>
        <v>B834:D841</v>
      </c>
      <c r="C835" s="1" t="s">
        <v>417</v>
      </c>
      <c r="D835" s="1" t="s">
        <v>428</v>
      </c>
      <c r="P835" s="1" t="b">
        <v>1</v>
      </c>
      <c r="R835" s="1" t="b">
        <v>1</v>
      </c>
      <c r="S835" s="1" t="b">
        <v>1</v>
      </c>
      <c r="U835" s="1" t="b">
        <v>1</v>
      </c>
    </row>
    <row r="836" spans="1:21" x14ac:dyDescent="0.25">
      <c r="A836" s="1">
        <v>816</v>
      </c>
      <c r="B836" s="1" t="str">
        <f>IF(C836="Name:","B"&amp;ROW(A836)&amp;":D"&amp;MATCH("Name:",$C837:$C$1999,0)+ROW(A836)-1,B835)</f>
        <v>B834:D841</v>
      </c>
      <c r="C836" s="1" t="s">
        <v>240</v>
      </c>
      <c r="D836" s="1" t="s">
        <v>29</v>
      </c>
    </row>
    <row r="837" spans="1:21" x14ac:dyDescent="0.25">
      <c r="A837" s="1">
        <v>817</v>
      </c>
      <c r="B837" s="1" t="str">
        <f>IF(C837="Name:","B"&amp;ROW(A837)&amp;":D"&amp;MATCH("Name:",$C838:$C$1999,0)+ROW(A837)-1,B836)</f>
        <v>B834:D841</v>
      </c>
      <c r="C837" s="1" t="s">
        <v>235</v>
      </c>
      <c r="D837" s="1" t="s">
        <v>31</v>
      </c>
    </row>
    <row r="838" spans="1:21" x14ac:dyDescent="0.25">
      <c r="A838" s="1">
        <v>818</v>
      </c>
      <c r="B838" s="1" t="str">
        <f>IF(C838="Name:","B"&amp;ROW(A838)&amp;":D"&amp;MATCH("Name:",$C839:$C$1999,0)+ROW(A838)-1,B837)</f>
        <v>B834:D841</v>
      </c>
      <c r="C838" s="1" t="s">
        <v>234</v>
      </c>
      <c r="D838" s="1" t="s">
        <v>455</v>
      </c>
    </row>
    <row r="839" spans="1:21" x14ac:dyDescent="0.25">
      <c r="A839" s="1">
        <v>819</v>
      </c>
      <c r="B839" s="1" t="str">
        <f>IF(C839="Name:","B"&amp;ROW(A839)&amp;":D"&amp;MATCH("Name:",$C840:$C$1999,0)+ROW(A839)-1,B838)</f>
        <v>B834:D841</v>
      </c>
      <c r="C839" s="1" t="s">
        <v>339</v>
      </c>
      <c r="D839" s="1" t="s">
        <v>456</v>
      </c>
    </row>
    <row r="840" spans="1:21" x14ac:dyDescent="0.25">
      <c r="A840" s="1">
        <v>820</v>
      </c>
      <c r="B840" s="1" t="str">
        <f>IF(C840="Name:","B"&amp;ROW(A840)&amp;":D"&amp;MATCH("Name:",$C841:$C$1999,0)+ROW(A840)-1,B839)</f>
        <v>B834:D841</v>
      </c>
      <c r="C840" s="1" t="s">
        <v>338</v>
      </c>
      <c r="D840" s="1" t="s">
        <v>359</v>
      </c>
    </row>
    <row r="841" spans="1:21" x14ac:dyDescent="0.25">
      <c r="A841" s="1">
        <v>821</v>
      </c>
      <c r="B841" s="1" t="str">
        <f>IF(C841="Name:","B"&amp;ROW(A841)&amp;":D"&amp;MATCH("Name:",$C842:$C$1999,0)+ROW(A841)-1,B840)</f>
        <v>B834:D841</v>
      </c>
      <c r="C841" s="1" t="s">
        <v>418</v>
      </c>
      <c r="D841" s="1" t="s">
        <v>418</v>
      </c>
    </row>
    <row r="842" spans="1:21" x14ac:dyDescent="0.25">
      <c r="A842" s="1">
        <v>822</v>
      </c>
      <c r="B842" s="1" t="str">
        <f>IF(C842="Name:","B"&amp;ROW(A842)&amp;":D"&amp;MATCH("Name:",$C843:$C$1999,0)+ROW(A842)-1,B841)</f>
        <v>B842:D848</v>
      </c>
      <c r="C842" s="1" t="s">
        <v>233</v>
      </c>
      <c r="D842" s="1" t="s">
        <v>167</v>
      </c>
      <c r="E842" s="1" t="str">
        <f ca="1">LEFT(INDEX(INDIRECT($B842),MATCH(E$2,INDIRECT(SUBSTITUTE(SUBSTITUTE($B842,"D","B"),"B","c")),0),3),SEARCH("(",INDEX(INDIRECT($B842),MATCH(E$2,INDIRECT(SUBSTITUTE(SUBSTITUTE($B842,"D","B"),"B","c")),0),3))-2)</f>
        <v>GDC Technics</v>
      </c>
      <c r="F842" s="1" t="str">
        <f ca="1">TRIM(SUBSTITUTE(SUBSTITUTE(RIGHT(D842,LEN(D842)-LEN(E842)),")",""),"(",""))</f>
        <v>Fort Worth, TX</v>
      </c>
      <c r="G842" s="1" t="str">
        <f ca="1">IFERROR(INDEX(INDIRECT($B842),MATCH(G$2,INDIRECT(SUBSTITUTE(SUBSTITUTE($B842,"D","B"),"B","c")),0),3),"")</f>
        <v>2060 Eagle Parkway</v>
      </c>
      <c r="H842" s="1" t="str">
        <f t="shared" ref="H842:O842" ca="1" si="662">IFERROR(INDEX(INDIRECT($B842),MATCH(H$2,INDIRECT(SUBSTITUTE(SUBSTITUTE($B842,"D","B"),"B","c")),0),3),"")</f>
        <v/>
      </c>
      <c r="I842" s="1" t="str">
        <f t="shared" ca="1" si="662"/>
        <v/>
      </c>
      <c r="J842" s="1" t="str">
        <f t="shared" ca="1" si="662"/>
        <v>Fort Worth, TX 76177</v>
      </c>
      <c r="K842" s="1" t="str">
        <f t="shared" ca="1" si="662"/>
        <v/>
      </c>
      <c r="L842" s="1" t="str">
        <f t="shared" ca="1" si="662"/>
        <v/>
      </c>
      <c r="M842" s="1" t="str">
        <f t="shared" ca="1" si="662"/>
        <v>(210)496-5614</v>
      </c>
      <c r="N842" s="1" t="str">
        <f t="shared" ca="1" si="662"/>
        <v/>
      </c>
      <c r="O842" s="1" t="str">
        <f t="shared" ca="1" si="662"/>
        <v>robert.miller@gdctechnics.com</v>
      </c>
      <c r="P842" s="1" t="b">
        <f>IF(LEN(P843)&lt;&gt;0,P843,FALSE)</f>
        <v>0</v>
      </c>
      <c r="Q842" s="1" t="b">
        <f t="shared" ref="Q842" si="663">IF(LEN(Q843)&lt;&gt;0,Q843,FALSE)</f>
        <v>0</v>
      </c>
      <c r="R842" s="1" t="b">
        <f t="shared" ref="R842" si="664">IF(LEN(R843)&lt;&gt;0,R843,FALSE)</f>
        <v>0</v>
      </c>
      <c r="S842" s="1" t="b">
        <f t="shared" ref="S842" si="665">IF(LEN(S843)&lt;&gt;0,S843,FALSE)</f>
        <v>1</v>
      </c>
      <c r="T842" s="1" t="b">
        <f t="shared" ref="T842" si="666">IF(LEN(T843)&lt;&gt;0,T843,FALSE)</f>
        <v>0</v>
      </c>
      <c r="U842" s="1" t="b">
        <f t="shared" ref="U842" si="667">IF(LEN(U843)&lt;&gt;0,U843,FALSE)</f>
        <v>0</v>
      </c>
    </row>
    <row r="843" spans="1:21" x14ac:dyDescent="0.25">
      <c r="A843" s="1">
        <v>823</v>
      </c>
      <c r="B843" s="1" t="str">
        <f>IF(C843="Name:","B"&amp;ROW(A843)&amp;":D"&amp;MATCH("Name:",$C844:$C$1999,0)+ROW(A843)-1,B842)</f>
        <v>B842:D848</v>
      </c>
      <c r="C843" s="1" t="s">
        <v>417</v>
      </c>
      <c r="D843" s="1" t="s">
        <v>230</v>
      </c>
      <c r="S843" s="1" t="b">
        <v>1</v>
      </c>
    </row>
    <row r="844" spans="1:21" x14ac:dyDescent="0.25">
      <c r="A844" s="1">
        <v>824</v>
      </c>
      <c r="B844" s="1" t="str">
        <f>IF(C844="Name:","B"&amp;ROW(A844)&amp;":D"&amp;MATCH("Name:",$C845:$C$1999,0)+ROW(A844)-1,B843)</f>
        <v>B842:D848</v>
      </c>
      <c r="C844" s="1" t="s">
        <v>240</v>
      </c>
      <c r="D844" s="1" t="s">
        <v>225</v>
      </c>
    </row>
    <row r="845" spans="1:21" x14ac:dyDescent="0.25">
      <c r="A845" s="1">
        <v>825</v>
      </c>
      <c r="B845" s="1" t="str">
        <f>IF(C845="Name:","B"&amp;ROW(A845)&amp;":D"&amp;MATCH("Name:",$C846:$C$1999,0)+ROW(A845)-1,B844)</f>
        <v>B842:D848</v>
      </c>
      <c r="C845" s="1" t="s">
        <v>235</v>
      </c>
      <c r="D845" s="1" t="s">
        <v>226</v>
      </c>
    </row>
    <row r="846" spans="1:21" x14ac:dyDescent="0.25">
      <c r="A846" s="1">
        <v>826</v>
      </c>
      <c r="B846" s="1" t="str">
        <f>IF(C846="Name:","B"&amp;ROW(A846)&amp;":D"&amp;MATCH("Name:",$C847:$C$1999,0)+ROW(A846)-1,B845)</f>
        <v>B842:D848</v>
      </c>
      <c r="C846" s="1" t="s">
        <v>234</v>
      </c>
      <c r="D846" s="1" t="s">
        <v>538</v>
      </c>
    </row>
    <row r="847" spans="1:21" x14ac:dyDescent="0.25">
      <c r="A847" s="1">
        <v>827</v>
      </c>
      <c r="B847" s="1" t="str">
        <f>IF(C847="Name:","B"&amp;ROW(A847)&amp;":D"&amp;MATCH("Name:",$C848:$C$1999,0)+ROW(A847)-1,B846)</f>
        <v>B842:D848</v>
      </c>
      <c r="C847" s="1" t="s">
        <v>338</v>
      </c>
      <c r="D847" s="1" t="s">
        <v>413</v>
      </c>
    </row>
    <row r="848" spans="1:21" x14ac:dyDescent="0.25">
      <c r="A848" s="1">
        <v>828</v>
      </c>
      <c r="B848" s="1" t="str">
        <f>IF(C848="Name:","B"&amp;ROW(A848)&amp;":D"&amp;MATCH("Name:",$C849:$C$1999,0)+ROW(A848)-1,B847)</f>
        <v>B842:D848</v>
      </c>
      <c r="C848" s="1" t="s">
        <v>418</v>
      </c>
      <c r="D848" s="1" t="s">
        <v>418</v>
      </c>
    </row>
    <row r="849" spans="1:21" x14ac:dyDescent="0.25">
      <c r="A849" s="1">
        <v>829</v>
      </c>
      <c r="B849" s="1" t="str">
        <f>IF(C849="Name:","B"&amp;ROW(A849)&amp;":D"&amp;MATCH("Name:",$C850:$C$1999,0)+ROW(A849)-1,B848)</f>
        <v>B849:D855</v>
      </c>
      <c r="C849" s="1" t="s">
        <v>233</v>
      </c>
      <c r="D849" s="1" t="s">
        <v>20</v>
      </c>
      <c r="E849" s="1" t="str">
        <f ca="1">LEFT(INDEX(INDIRECT($B849),MATCH(E$2,INDIRECT(SUBSTITUTE(SUBSTITUTE($B849,"D","B"),"B","c")),0),3),SEARCH("(",INDEX(INDIRECT($B849),MATCH(E$2,INDIRECT(SUBSTITUTE(SUBSTITUTE($B849,"D","B"),"B","c")),0),3))-2)</f>
        <v>L3 ISRS</v>
      </c>
      <c r="F849" s="1" t="str">
        <f ca="1">TRIM(SUBSTITUTE(SUBSTITUTE(RIGHT(D849,LEN(D849)-LEN(E849)),")",""),"(",""))</f>
        <v>Greenville and Waco, TX</v>
      </c>
      <c r="G849" s="1" t="str">
        <f ca="1">IFERROR(INDEX(INDIRECT($B849),MATCH(G$2,INDIRECT(SUBSTITUTE(SUBSTITUTE($B849,"D","B"),"B","c")),0),3),"")</f>
        <v>10001 Jack Finney Blvd.</v>
      </c>
      <c r="H849" s="1" t="str">
        <f t="shared" ref="H849:O849" ca="1" si="668">IFERROR(INDEX(INDIRECT($B849),MATCH(H$2,INDIRECT(SUBSTITUTE(SUBSTITUTE($B849,"D","B"),"B","c")),0),3),"")</f>
        <v/>
      </c>
      <c r="I849" s="1" t="str">
        <f t="shared" ca="1" si="668"/>
        <v/>
      </c>
      <c r="J849" s="1" t="str">
        <f t="shared" ca="1" si="668"/>
        <v>Greenville and Waco, TX .</v>
      </c>
      <c r="K849" s="1" t="str">
        <f t="shared" ca="1" si="668"/>
        <v/>
      </c>
      <c r="L849" s="1" t="str">
        <f t="shared" ca="1" si="668"/>
        <v/>
      </c>
      <c r="M849" s="1" t="str">
        <f t="shared" ca="1" si="668"/>
        <v>(903)457-5235</v>
      </c>
      <c r="N849" s="1" t="str">
        <f t="shared" ca="1" si="668"/>
        <v/>
      </c>
      <c r="O849" s="1" t="str">
        <f t="shared" ca="1" si="668"/>
        <v>jim.threlfall@L3T.com</v>
      </c>
      <c r="P849" s="1" t="b">
        <f>IF(LEN(P850)&lt;&gt;0,P850,FALSE)</f>
        <v>1</v>
      </c>
      <c r="Q849" s="1" t="b">
        <f t="shared" ref="Q849" si="669">IF(LEN(Q850)&lt;&gt;0,Q850,FALSE)</f>
        <v>0</v>
      </c>
      <c r="R849" s="1" t="b">
        <f t="shared" ref="R849" si="670">IF(LEN(R850)&lt;&gt;0,R850,FALSE)</f>
        <v>0</v>
      </c>
      <c r="S849" s="1" t="b">
        <f t="shared" ref="S849" si="671">IF(LEN(S850)&lt;&gt;0,S850,FALSE)</f>
        <v>1</v>
      </c>
      <c r="T849" s="1" t="b">
        <f t="shared" ref="T849" si="672">IF(LEN(T850)&lt;&gt;0,T850,FALSE)</f>
        <v>0</v>
      </c>
      <c r="U849" s="1" t="b">
        <f t="shared" ref="U849" si="673">IF(LEN(U850)&lt;&gt;0,U850,FALSE)</f>
        <v>0</v>
      </c>
    </row>
    <row r="850" spans="1:21" x14ac:dyDescent="0.25">
      <c r="A850" s="1">
        <v>830</v>
      </c>
      <c r="B850" s="1" t="str">
        <f>IF(C850="Name:","B"&amp;ROW(A850)&amp;":D"&amp;MATCH("Name:",$C851:$C$1999,0)+ROW(A850)-1,B849)</f>
        <v>B849:D855</v>
      </c>
      <c r="C850" s="1" t="s">
        <v>417</v>
      </c>
      <c r="D850" s="1" t="s">
        <v>422</v>
      </c>
      <c r="P850" s="1" t="b">
        <v>1</v>
      </c>
      <c r="S850" s="1" t="b">
        <v>1</v>
      </c>
    </row>
    <row r="851" spans="1:21" x14ac:dyDescent="0.25">
      <c r="A851" s="1">
        <v>831</v>
      </c>
      <c r="B851" s="1" t="str">
        <f>IF(C851="Name:","B"&amp;ROW(A851)&amp;":D"&amp;MATCH("Name:",$C852:$C$1999,0)+ROW(A851)-1,B850)</f>
        <v>B849:D855</v>
      </c>
      <c r="C851" s="1" t="s">
        <v>240</v>
      </c>
      <c r="D851" s="1" t="s">
        <v>192</v>
      </c>
    </row>
    <row r="852" spans="1:21" x14ac:dyDescent="0.25">
      <c r="A852" s="1">
        <v>832</v>
      </c>
      <c r="B852" s="1" t="str">
        <f>IF(C852="Name:","B"&amp;ROW(A852)&amp;":D"&amp;MATCH("Name:",$C853:$C$1999,0)+ROW(A852)-1,B851)</f>
        <v>B849:D855</v>
      </c>
      <c r="C852" s="1" t="s">
        <v>235</v>
      </c>
      <c r="D852" s="1" t="s">
        <v>22</v>
      </c>
    </row>
    <row r="853" spans="1:21" x14ac:dyDescent="0.25">
      <c r="A853" s="1">
        <v>833</v>
      </c>
      <c r="B853" s="1" t="str">
        <f>IF(C853="Name:","B"&amp;ROW(A853)&amp;":D"&amp;MATCH("Name:",$C854:$C$1999,0)+ROW(A853)-1,B852)</f>
        <v>B849:D855</v>
      </c>
      <c r="C853" s="1" t="s">
        <v>234</v>
      </c>
      <c r="D853" s="1" t="s">
        <v>457</v>
      </c>
    </row>
    <row r="854" spans="1:21" x14ac:dyDescent="0.25">
      <c r="A854" s="1">
        <v>834</v>
      </c>
      <c r="B854" s="1" t="str">
        <f>IF(C854="Name:","B"&amp;ROW(A854)&amp;":D"&amp;MATCH("Name:",$C855:$C$1999,0)+ROW(A854)-1,B853)</f>
        <v>B849:D855</v>
      </c>
      <c r="C854" s="1" t="s">
        <v>338</v>
      </c>
      <c r="D854" s="1" t="s">
        <v>360</v>
      </c>
    </row>
    <row r="855" spans="1:21" x14ac:dyDescent="0.25">
      <c r="A855" s="1">
        <v>835</v>
      </c>
      <c r="B855" s="1" t="str">
        <f>IF(C855="Name:","B"&amp;ROW(A855)&amp;":D"&amp;MATCH("Name:",$C856:$C$1999,0)+ROW(A855)-1,B854)</f>
        <v>B849:D855</v>
      </c>
      <c r="C855" s="1" t="s">
        <v>418</v>
      </c>
      <c r="D855" s="1" t="s">
        <v>418</v>
      </c>
    </row>
    <row r="856" spans="1:21" x14ac:dyDescent="0.25">
      <c r="A856" s="1">
        <v>836</v>
      </c>
      <c r="B856" s="1" t="str">
        <f>IF(C856="Name:","B"&amp;ROW(A856)&amp;":D"&amp;MATCH("Name:",$C857:$C$1999,0)+ROW(A856)-1,B855)</f>
        <v>B856:D862</v>
      </c>
      <c r="C856" s="1" t="s">
        <v>233</v>
      </c>
      <c r="D856" s="1" t="s">
        <v>168</v>
      </c>
      <c r="E856" s="1" t="str">
        <f ca="1">LEFT(INDEX(INDIRECT($B856),MATCH(E$2,INDIRECT(SUBSTITUTE(SUBSTITUTE($B856,"D","B"),"B","c")),0),3),SEARCH("(",INDEX(INDIRECT($B856),MATCH(E$2,INDIRECT(SUBSTITUTE(SUBSTITUTE($B856,"D","B"),"B","c")),0),3))-2)</f>
        <v>S Tec Corp</v>
      </c>
      <c r="F856" s="1" t="str">
        <f ca="1">TRIM(SUBSTITUTE(SUBSTITUTE(RIGHT(D856,LEN(D856)-LEN(E856)),")",""),"(",""))</f>
        <v>Mineral Wells, TX</v>
      </c>
      <c r="G856" s="1" t="str">
        <f ca="1">IFERROR(INDEX(INDIRECT($B856),MATCH(G$2,INDIRECT(SUBSTITUTE(SUBSTITUTE($B856,"D","B"),"B","c")),0),3),"")</f>
        <v>One S-Tec Way</v>
      </c>
      <c r="H856" s="1" t="str">
        <f t="shared" ref="H856:O856" ca="1" si="674">IFERROR(INDEX(INDIRECT($B856),MATCH(H$2,INDIRECT(SUBSTITUTE(SUBSTITUTE($B856,"D","B"),"B","c")),0),3),"")</f>
        <v/>
      </c>
      <c r="I856" s="1" t="str">
        <f t="shared" ca="1" si="674"/>
        <v/>
      </c>
      <c r="J856" s="1" t="str">
        <f t="shared" ca="1" si="674"/>
        <v>Mineral Wells, TX 76067</v>
      </c>
      <c r="K856" s="1" t="str">
        <f t="shared" ca="1" si="674"/>
        <v/>
      </c>
      <c r="L856" s="1" t="str">
        <f t="shared" ca="1" si="674"/>
        <v/>
      </c>
      <c r="M856" s="1" t="str">
        <f t="shared" ca="1" si="674"/>
        <v>(817)215-7600</v>
      </c>
      <c r="N856" s="1" t="str">
        <f t="shared" ca="1" si="674"/>
        <v/>
      </c>
      <c r="O856" s="1" t="str">
        <f t="shared" ca="1" si="674"/>
        <v>stephen.joseph@genesys-aerosystems.com</v>
      </c>
      <c r="P856" s="1" t="b">
        <f>IF(LEN(P857)&lt;&gt;0,P857,FALSE)</f>
        <v>0</v>
      </c>
      <c r="Q856" s="1" t="b">
        <f t="shared" ref="Q856" si="675">IF(LEN(Q857)&lt;&gt;0,Q857,FALSE)</f>
        <v>0</v>
      </c>
      <c r="R856" s="1" t="b">
        <f t="shared" ref="R856" si="676">IF(LEN(R857)&lt;&gt;0,R857,FALSE)</f>
        <v>0</v>
      </c>
      <c r="S856" s="1" t="b">
        <f t="shared" ref="S856" si="677">IF(LEN(S857)&lt;&gt;0,S857,FALSE)</f>
        <v>1</v>
      </c>
      <c r="T856" s="1" t="b">
        <f t="shared" ref="T856" si="678">IF(LEN(T857)&lt;&gt;0,T857,FALSE)</f>
        <v>0</v>
      </c>
      <c r="U856" s="1" t="b">
        <f t="shared" ref="U856" si="679">IF(LEN(U857)&lt;&gt;0,U857,FALSE)</f>
        <v>0</v>
      </c>
    </row>
    <row r="857" spans="1:21" x14ac:dyDescent="0.25">
      <c r="A857" s="1">
        <v>837</v>
      </c>
      <c r="B857" s="1" t="str">
        <f>IF(C857="Name:","B"&amp;ROW(A857)&amp;":D"&amp;MATCH("Name:",$C858:$C$1999,0)+ROW(A857)-1,B856)</f>
        <v>B856:D862</v>
      </c>
      <c r="C857" s="1" t="s">
        <v>417</v>
      </c>
      <c r="D857" s="1" t="s">
        <v>230</v>
      </c>
      <c r="S857" s="1" t="b">
        <v>1</v>
      </c>
    </row>
    <row r="858" spans="1:21" x14ac:dyDescent="0.25">
      <c r="A858" s="1">
        <v>838</v>
      </c>
      <c r="B858" s="1" t="str">
        <f>IF(C858="Name:","B"&amp;ROW(A858)&amp;":D"&amp;MATCH("Name:",$C859:$C$1999,0)+ROW(A858)-1,B857)</f>
        <v>B856:D862</v>
      </c>
      <c r="C858" s="1" t="s">
        <v>240</v>
      </c>
      <c r="D858" s="1" t="s">
        <v>169</v>
      </c>
    </row>
    <row r="859" spans="1:21" x14ac:dyDescent="0.25">
      <c r="A859" s="1">
        <v>839</v>
      </c>
      <c r="B859" s="1" t="str">
        <f>IF(C859="Name:","B"&amp;ROW(A859)&amp;":D"&amp;MATCH("Name:",$C860:$C$1999,0)+ROW(A859)-1,B858)</f>
        <v>B856:D862</v>
      </c>
      <c r="C859" s="1" t="s">
        <v>235</v>
      </c>
      <c r="D859" s="1" t="s">
        <v>170</v>
      </c>
    </row>
    <row r="860" spans="1:21" x14ac:dyDescent="0.25">
      <c r="A860" s="1">
        <v>840</v>
      </c>
      <c r="B860" s="1" t="str">
        <f>IF(C860="Name:","B"&amp;ROW(A860)&amp;":D"&amp;MATCH("Name:",$C861:$C$1999,0)+ROW(A860)-1,B859)</f>
        <v>B856:D862</v>
      </c>
      <c r="C860" s="1" t="s">
        <v>234</v>
      </c>
      <c r="D860" s="1" t="s">
        <v>539</v>
      </c>
    </row>
    <row r="861" spans="1:21" x14ac:dyDescent="0.25">
      <c r="A861" s="1">
        <v>841</v>
      </c>
      <c r="B861" s="1" t="str">
        <f>IF(C861="Name:","B"&amp;ROW(A861)&amp;":D"&amp;MATCH("Name:",$C862:$C$1999,0)+ROW(A861)-1,B860)</f>
        <v>B856:D862</v>
      </c>
      <c r="C861" s="1" t="s">
        <v>338</v>
      </c>
      <c r="D861" s="1" t="s">
        <v>414</v>
      </c>
    </row>
    <row r="862" spans="1:21" x14ac:dyDescent="0.25">
      <c r="A862" s="1">
        <v>842</v>
      </c>
      <c r="B862" s="1" t="str">
        <f>IF(C862="Name:","B"&amp;ROW(A862)&amp;":D"&amp;MATCH("Name:",$C863:$C$1999,0)+ROW(A862)-1,B861)</f>
        <v>B856:D862</v>
      </c>
      <c r="C862" s="1" t="s">
        <v>418</v>
      </c>
      <c r="D862" s="1" t="s">
        <v>418</v>
      </c>
    </row>
    <row r="863" spans="1:21" x14ac:dyDescent="0.25">
      <c r="A863" s="1">
        <v>843</v>
      </c>
      <c r="B863" s="1" t="str">
        <f>IF(C863="Name:","B"&amp;ROW(A863)&amp;":D"&amp;MATCH("Name:",$C864:$C$1999,0)+ROW(A863)-1,B862)</f>
        <v>B863:D870</v>
      </c>
      <c r="C863" s="1" t="s">
        <v>233</v>
      </c>
      <c r="D863" s="1" t="s">
        <v>158</v>
      </c>
      <c r="E863" s="1" t="str">
        <f ca="1">LEFT(INDEX(INDIRECT($B863),MATCH(E$2,INDIRECT(SUBSTITUTE(SUBSTITUTE($B863,"D","B"),"B","c")),0),3),SEARCH("(",INDEX(INDIRECT($B863),MATCH(E$2,INDIRECT(SUBSTITUTE(SUBSTITUTE($B863,"D","B"),"B","c")),0),3))-2)</f>
        <v>UnitedAir</v>
      </c>
      <c r="F863" s="1" t="str">
        <f ca="1">TRIM(SUBSTITUTE(SUBSTITUTE(RIGHT(D863,LEN(D863)-LEN(E863)),")",""),"(",""))</f>
        <v>Houston, TX</v>
      </c>
      <c r="G863" s="1" t="str">
        <f ca="1">IFERROR(INDEX(INDIRECT($B863),MATCH(G$2,INDIRECT(SUBSTITUTE(SUBSTITUTE($B863,"D","B"),"B","c")),0),3),"")</f>
        <v>United Tech Ops Center</v>
      </c>
      <c r="H863" s="1" t="str">
        <f t="shared" ref="H863:O863" ca="1" si="680">IFERROR(INDEX(INDIRECT($B863),MATCH(H$2,INDIRECT(SUBSTITUTE(SUBSTITUTE($B863,"D","B"),"B","c")),0),3),"")</f>
        <v>4933 Wright Road, Hanger X IAHEG</v>
      </c>
      <c r="I863" s="1" t="str">
        <f t="shared" ca="1" si="680"/>
        <v/>
      </c>
      <c r="J863" s="1" t="str">
        <f t="shared" ca="1" si="680"/>
        <v>Houston, TX 77032</v>
      </c>
      <c r="K863" s="1" t="str">
        <f t="shared" ca="1" si="680"/>
        <v/>
      </c>
      <c r="L863" s="1" t="str">
        <f t="shared" ca="1" si="680"/>
        <v/>
      </c>
      <c r="M863" s="1" t="str">
        <f t="shared" ca="1" si="680"/>
        <v>(281)553-5773</v>
      </c>
      <c r="N863" s="1" t="str">
        <f t="shared" ca="1" si="680"/>
        <v/>
      </c>
      <c r="O863" s="1" t="str">
        <f t="shared" ca="1" si="680"/>
        <v>raju.tumarada@united.com</v>
      </c>
      <c r="P863" s="1" t="b">
        <f>IF(LEN(P864)&lt;&gt;0,P864,FALSE)</f>
        <v>1</v>
      </c>
      <c r="Q863" s="1" t="b">
        <f t="shared" ref="Q863" si="681">IF(LEN(Q864)&lt;&gt;0,Q864,FALSE)</f>
        <v>0</v>
      </c>
      <c r="R863" s="1" t="b">
        <f t="shared" ref="R863" si="682">IF(LEN(R864)&lt;&gt;0,R864,FALSE)</f>
        <v>0</v>
      </c>
      <c r="S863" s="1" t="b">
        <f t="shared" ref="S863" si="683">IF(LEN(S864)&lt;&gt;0,S864,FALSE)</f>
        <v>1</v>
      </c>
      <c r="T863" s="1" t="b">
        <f t="shared" ref="T863" si="684">IF(LEN(T864)&lt;&gt;0,T864,FALSE)</f>
        <v>0</v>
      </c>
      <c r="U863" s="1" t="b">
        <f t="shared" ref="U863" si="685">IF(LEN(U864)&lt;&gt;0,U864,FALSE)</f>
        <v>0</v>
      </c>
    </row>
    <row r="864" spans="1:21" x14ac:dyDescent="0.25">
      <c r="A864" s="1">
        <v>844</v>
      </c>
      <c r="B864" s="1" t="str">
        <f>IF(C864="Name:","B"&amp;ROW(A864)&amp;":D"&amp;MATCH("Name:",$C865:$C$1999,0)+ROW(A864)-1,B863)</f>
        <v>B863:D870</v>
      </c>
      <c r="C864" s="1" t="s">
        <v>417</v>
      </c>
      <c r="D864" s="1" t="s">
        <v>422</v>
      </c>
      <c r="P864" s="1" t="b">
        <v>1</v>
      </c>
      <c r="S864" s="1" t="b">
        <v>1</v>
      </c>
    </row>
    <row r="865" spans="1:21" x14ac:dyDescent="0.25">
      <c r="A865" s="1">
        <v>845</v>
      </c>
      <c r="B865" s="1" t="str">
        <f>IF(C865="Name:","B"&amp;ROW(A865)&amp;":D"&amp;MATCH("Name:",$C866:$C$1999,0)+ROW(A865)-1,B864)</f>
        <v>B863:D870</v>
      </c>
      <c r="C865" s="1" t="s">
        <v>240</v>
      </c>
      <c r="D865" s="1" t="s">
        <v>247</v>
      </c>
    </row>
    <row r="866" spans="1:21" x14ac:dyDescent="0.25">
      <c r="A866" s="1">
        <v>846</v>
      </c>
      <c r="B866" s="1" t="str">
        <f>IF(C866="Name:","B"&amp;ROW(A866)&amp;":D"&amp;MATCH("Name:",$C867:$C$1999,0)+ROW(A866)-1,B865)</f>
        <v>B863:D870</v>
      </c>
      <c r="C866" s="1" t="s">
        <v>245</v>
      </c>
      <c r="D866" s="1" t="s">
        <v>248</v>
      </c>
    </row>
    <row r="867" spans="1:21" x14ac:dyDescent="0.25">
      <c r="A867" s="1">
        <v>847</v>
      </c>
      <c r="B867" s="1" t="str">
        <f>IF(C867="Name:","B"&amp;ROW(A867)&amp;":D"&amp;MATCH("Name:",$C868:$C$1999,0)+ROW(A867)-1,B866)</f>
        <v>B863:D870</v>
      </c>
      <c r="C867" s="1" t="s">
        <v>235</v>
      </c>
      <c r="D867" s="1" t="s">
        <v>159</v>
      </c>
    </row>
    <row r="868" spans="1:21" x14ac:dyDescent="0.25">
      <c r="A868" s="1">
        <v>848</v>
      </c>
      <c r="B868" s="1" t="str">
        <f>IF(C868="Name:","B"&amp;ROW(A868)&amp;":D"&amp;MATCH("Name:",$C869:$C$1999,0)+ROW(A868)-1,B867)</f>
        <v>B863:D870</v>
      </c>
      <c r="C868" s="1" t="s">
        <v>234</v>
      </c>
      <c r="D868" s="1" t="s">
        <v>458</v>
      </c>
    </row>
    <row r="869" spans="1:21" x14ac:dyDescent="0.25">
      <c r="A869" s="1">
        <v>849</v>
      </c>
      <c r="B869" s="1" t="str">
        <f>IF(C869="Name:","B"&amp;ROW(A869)&amp;":D"&amp;MATCH("Name:",$C870:$C$1999,0)+ROW(A869)-1,B868)</f>
        <v>B863:D870</v>
      </c>
      <c r="C869" s="1" t="s">
        <v>338</v>
      </c>
      <c r="D869" s="1" t="s">
        <v>361</v>
      </c>
    </row>
    <row r="870" spans="1:21" x14ac:dyDescent="0.25">
      <c r="A870" s="1">
        <v>850</v>
      </c>
      <c r="B870" s="1" t="str">
        <f>IF(C870="Name:","B"&amp;ROW(A870)&amp;":D"&amp;MATCH("Name:",$C871:$C$1999,0)+ROW(A870)-1,B869)</f>
        <v>B863:D870</v>
      </c>
      <c r="C870" s="1" t="s">
        <v>418</v>
      </c>
      <c r="D870" s="1" t="s">
        <v>418</v>
      </c>
    </row>
    <row r="871" spans="1:21" x14ac:dyDescent="0.25">
      <c r="A871" s="1">
        <v>851</v>
      </c>
      <c r="B871" s="1" t="str">
        <f>IF(C871="Name:","B"&amp;ROW(A871)&amp;":D"&amp;MATCH("Name:",$C872:$C$1999,0)+ROW(A871)-1,B870)</f>
        <v>B871:D877</v>
      </c>
      <c r="C871" s="1" t="s">
        <v>233</v>
      </c>
      <c r="D871" s="1" t="s">
        <v>119</v>
      </c>
      <c r="E871" s="1" t="str">
        <f ca="1">LEFT(INDEX(INDIRECT($B871),MATCH(E$2,INDIRECT(SUBSTITUTE(SUBSTITUTE($B871,"D","B"),"B","c")),0),3),SEARCH("(",INDEX(INDIRECT($B871),MATCH(E$2,INDIRECT(SUBSTITUTE(SUBSTITUTE($B871,"D","B"),"B","c")),0),3))-2)</f>
        <v>VT DRB Aviation</v>
      </c>
      <c r="F871" s="1" t="str">
        <f ca="1">TRIM(SUBSTITUTE(SUBSTITUTE(RIGHT(D871,LEN(D871)-LEN(E871)),")",""),"(",""))</f>
        <v>San Antonio, TX</v>
      </c>
      <c r="G871" s="1" t="str">
        <f ca="1">IFERROR(INDEX(INDIRECT($B871),MATCH(G$2,INDIRECT(SUBSTITUTE(SUBSTITUTE($B871,"D","B"),"B","c")),0),3),"")</f>
        <v>9800 John Saunders Road</v>
      </c>
      <c r="H871" s="1" t="str">
        <f t="shared" ref="H871:O871" ca="1" si="686">IFERROR(INDEX(INDIRECT($B871),MATCH(H$2,INDIRECT(SUBSTITUTE(SUBSTITUTE($B871,"D","B"),"B","c")),0),3),"")</f>
        <v/>
      </c>
      <c r="I871" s="1" t="str">
        <f t="shared" ca="1" si="686"/>
        <v/>
      </c>
      <c r="J871" s="1" t="str">
        <f t="shared" ca="1" si="686"/>
        <v>San Antonio, TX 78216</v>
      </c>
      <c r="K871" s="1" t="str">
        <f t="shared" ca="1" si="686"/>
        <v/>
      </c>
      <c r="L871" s="1" t="str">
        <f t="shared" ca="1" si="686"/>
        <v/>
      </c>
      <c r="M871" s="1" t="str">
        <f t="shared" ca="1" si="686"/>
        <v>(210)293-3728</v>
      </c>
      <c r="N871" s="1" t="str">
        <f t="shared" ca="1" si="686"/>
        <v/>
      </c>
      <c r="O871" s="1" t="str">
        <f t="shared" ca="1" si="686"/>
        <v>Felton.PAYTON@stengg.us</v>
      </c>
      <c r="P871" s="1" t="b">
        <f>IF(LEN(P872)&lt;&gt;0,P872,FALSE)</f>
        <v>1</v>
      </c>
      <c r="Q871" s="1" t="b">
        <f t="shared" ref="Q871" si="687">IF(LEN(Q872)&lt;&gt;0,Q872,FALSE)</f>
        <v>1</v>
      </c>
      <c r="R871" s="1" t="b">
        <f t="shared" ref="R871" si="688">IF(LEN(R872)&lt;&gt;0,R872,FALSE)</f>
        <v>0</v>
      </c>
      <c r="S871" s="1" t="b">
        <f t="shared" ref="S871" si="689">IF(LEN(S872)&lt;&gt;0,S872,FALSE)</f>
        <v>1</v>
      </c>
      <c r="T871" s="1" t="b">
        <f t="shared" ref="T871" si="690">IF(LEN(T872)&lt;&gt;0,T872,FALSE)</f>
        <v>0</v>
      </c>
      <c r="U871" s="1" t="b">
        <f t="shared" ref="U871" si="691">IF(LEN(U872)&lt;&gt;0,U872,FALSE)</f>
        <v>0</v>
      </c>
    </row>
    <row r="872" spans="1:21" x14ac:dyDescent="0.25">
      <c r="A872" s="1">
        <v>852</v>
      </c>
      <c r="B872" s="1" t="str">
        <f>IF(C872="Name:","B"&amp;ROW(A872)&amp;":D"&amp;MATCH("Name:",$C873:$C$1999,0)+ROW(A872)-1,B871)</f>
        <v>B871:D877</v>
      </c>
      <c r="C872" s="1" t="s">
        <v>417</v>
      </c>
      <c r="D872" s="1" t="s">
        <v>446</v>
      </c>
      <c r="P872" s="1" t="b">
        <v>1</v>
      </c>
      <c r="Q872" s="1" t="b">
        <v>1</v>
      </c>
      <c r="S872" s="1" t="b">
        <v>1</v>
      </c>
    </row>
    <row r="873" spans="1:21" x14ac:dyDescent="0.25">
      <c r="A873" s="1">
        <v>853</v>
      </c>
      <c r="B873" s="1" t="str">
        <f>IF(C873="Name:","B"&amp;ROW(A873)&amp;":D"&amp;MATCH("Name:",$C874:$C$1999,0)+ROW(A873)-1,B872)</f>
        <v>B871:D877</v>
      </c>
      <c r="C873" s="1" t="s">
        <v>240</v>
      </c>
      <c r="D873" s="1" t="s">
        <v>120</v>
      </c>
    </row>
    <row r="874" spans="1:21" x14ac:dyDescent="0.25">
      <c r="A874" s="1">
        <v>854</v>
      </c>
      <c r="B874" s="1" t="str">
        <f>IF(C874="Name:","B"&amp;ROW(A874)&amp;":D"&amp;MATCH("Name:",$C875:$C$1999,0)+ROW(A874)-1,B873)</f>
        <v>B871:D877</v>
      </c>
      <c r="C874" s="1" t="s">
        <v>235</v>
      </c>
      <c r="D874" s="1" t="s">
        <v>121</v>
      </c>
    </row>
    <row r="875" spans="1:21" x14ac:dyDescent="0.25">
      <c r="A875" s="1">
        <v>855</v>
      </c>
      <c r="B875" s="1" t="str">
        <f>IF(C875="Name:","B"&amp;ROW(A875)&amp;":D"&amp;MATCH("Name:",$C876:$C$1999,0)+ROW(A875)-1,B874)</f>
        <v>B871:D877</v>
      </c>
      <c r="C875" s="1" t="s">
        <v>234</v>
      </c>
      <c r="D875" s="1" t="s">
        <v>459</v>
      </c>
    </row>
    <row r="876" spans="1:21" x14ac:dyDescent="0.25">
      <c r="A876" s="1">
        <v>856</v>
      </c>
      <c r="B876" s="1" t="str">
        <f>IF(C876="Name:","B"&amp;ROW(A876)&amp;":D"&amp;MATCH("Name:",$C877:$C$1999,0)+ROW(A876)-1,B875)</f>
        <v>B871:D877</v>
      </c>
      <c r="C876" s="1" t="s">
        <v>338</v>
      </c>
      <c r="D876" s="1" t="s">
        <v>362</v>
      </c>
    </row>
    <row r="877" spans="1:21" x14ac:dyDescent="0.25">
      <c r="A877" s="1">
        <v>857</v>
      </c>
      <c r="B877" s="1" t="str">
        <f>IF(C877="Name:","B"&amp;ROW(A877)&amp;":D"&amp;MATCH("Name:",$C878:$C$1999,0)+ROW(A877)-1,B876)</f>
        <v>B871:D877</v>
      </c>
      <c r="C877" s="1" t="s">
        <v>418</v>
      </c>
      <c r="D877" s="1" t="s">
        <v>418</v>
      </c>
    </row>
    <row r="878" spans="1:21" x14ac:dyDescent="0.25">
      <c r="A878" s="1">
        <v>858</v>
      </c>
      <c r="B878" s="1" t="str">
        <f>IF(C878="Name:","B"&amp;ROW(A878)&amp;":D"&amp;MATCH("Name:",$C879:$C$1999,0)+ROW(A878)-1,B877)</f>
        <v>B878:D885</v>
      </c>
      <c r="C878" s="1" t="s">
        <v>233</v>
      </c>
      <c r="D878" s="1" t="s">
        <v>163</v>
      </c>
      <c r="E878" s="1" t="str">
        <f ca="1">LEFT(INDEX(INDIRECT($B878),MATCH(E$2,INDIRECT(SUBSTITUTE(SUBSTITUTE($B878,"D","B"),"B","c")),0),3),SEARCH("(",INDEX(INDIRECT($B878),MATCH(E$2,INDIRECT(SUBSTITUTE(SUBSTITUTE($B878,"D","B"),"B","c")),0),3))-2)</f>
        <v>AeroMech</v>
      </c>
      <c r="F878" s="1" t="str">
        <f ca="1">TRIM(SUBSTITUTE(SUBSTITUTE(RIGHT(D878,LEN(D878)-LEN(E878)),")",""),"(",""))</f>
        <v>Everett, WA</v>
      </c>
      <c r="G878" s="1" t="str">
        <f ca="1">IFERROR(INDEX(INDIRECT($B878),MATCH(G$2,INDIRECT(SUBSTITUTE(SUBSTITUTE($B878,"D","B"),"B","c")),0),3),"")</f>
        <v>1604 Hewitt Avenue, Suite 505</v>
      </c>
      <c r="H878" s="1" t="str">
        <f t="shared" ref="H878:O878" ca="1" si="692">IFERROR(INDEX(INDIRECT($B878),MATCH(H$2,INDIRECT(SUBSTITUTE(SUBSTITUTE($B878,"D","B"),"B","c")),0),3),"")</f>
        <v/>
      </c>
      <c r="I878" s="1" t="str">
        <f t="shared" ca="1" si="692"/>
        <v/>
      </c>
      <c r="J878" s="1" t="str">
        <f t="shared" ca="1" si="692"/>
        <v>Everett, WA 98201</v>
      </c>
      <c r="K878" s="1" t="str">
        <f t="shared" ca="1" si="692"/>
        <v/>
      </c>
      <c r="L878" s="1" t="str">
        <f t="shared" ca="1" si="692"/>
        <v/>
      </c>
      <c r="M878" s="1" t="str">
        <f t="shared" ca="1" si="692"/>
        <v>(425)252-3236</v>
      </c>
      <c r="N878" s="1" t="str">
        <f t="shared" ca="1" si="692"/>
        <v>(425)257-9756</v>
      </c>
      <c r="O878" s="1" t="str">
        <f t="shared" ca="1" si="692"/>
        <v>tcw@aeromechinc.com</v>
      </c>
      <c r="P878" s="1" t="b">
        <f>IF(LEN(P879)&lt;&gt;0,P879,FALSE)</f>
        <v>0</v>
      </c>
      <c r="Q878" s="1" t="b">
        <f t="shared" ref="Q878" si="693">IF(LEN(Q879)&lt;&gt;0,Q879,FALSE)</f>
        <v>0</v>
      </c>
      <c r="R878" s="1" t="b">
        <f t="shared" ref="R878" si="694">IF(LEN(R879)&lt;&gt;0,R879,FALSE)</f>
        <v>0</v>
      </c>
      <c r="S878" s="1" t="b">
        <f t="shared" ref="S878" si="695">IF(LEN(S879)&lt;&gt;0,S879,FALSE)</f>
        <v>1</v>
      </c>
      <c r="T878" s="1" t="b">
        <f t="shared" ref="T878" si="696">IF(LEN(T879)&lt;&gt;0,T879,FALSE)</f>
        <v>0</v>
      </c>
      <c r="U878" s="1" t="b">
        <f t="shared" ref="U878" si="697">IF(LEN(U879)&lt;&gt;0,U879,FALSE)</f>
        <v>0</v>
      </c>
    </row>
    <row r="879" spans="1:21" x14ac:dyDescent="0.25">
      <c r="A879" s="1">
        <v>859</v>
      </c>
      <c r="B879" s="1" t="str">
        <f>IF(C879="Name:","B"&amp;ROW(A879)&amp;":D"&amp;MATCH("Name:",$C880:$C$1999,0)+ROW(A879)-1,B878)</f>
        <v>B878:D885</v>
      </c>
      <c r="C879" s="1" t="s">
        <v>417</v>
      </c>
      <c r="D879" s="1" t="s">
        <v>230</v>
      </c>
      <c r="S879" s="1" t="b">
        <v>1</v>
      </c>
    </row>
    <row r="880" spans="1:21" x14ac:dyDescent="0.25">
      <c r="A880" s="1">
        <v>860</v>
      </c>
      <c r="B880" s="1" t="str">
        <f>IF(C880="Name:","B"&amp;ROW(A880)&amp;":D"&amp;MATCH("Name:",$C881:$C$1999,0)+ROW(A880)-1,B879)</f>
        <v>B878:D885</v>
      </c>
      <c r="C880" s="1" t="s">
        <v>240</v>
      </c>
      <c r="D880" s="1" t="s">
        <v>164</v>
      </c>
    </row>
    <row r="881" spans="1:21" x14ac:dyDescent="0.25">
      <c r="A881" s="1">
        <v>861</v>
      </c>
      <c r="B881" s="1" t="str">
        <f>IF(C881="Name:","B"&amp;ROW(A881)&amp;":D"&amp;MATCH("Name:",$C882:$C$1999,0)+ROW(A881)-1,B880)</f>
        <v>B878:D885</v>
      </c>
      <c r="C881" s="1" t="s">
        <v>235</v>
      </c>
      <c r="D881" s="1" t="s">
        <v>106</v>
      </c>
    </row>
    <row r="882" spans="1:21" x14ac:dyDescent="0.25">
      <c r="A882" s="1">
        <v>862</v>
      </c>
      <c r="B882" s="1" t="str">
        <f>IF(C882="Name:","B"&amp;ROW(A882)&amp;":D"&amp;MATCH("Name:",$C883:$C$1999,0)+ROW(A882)-1,B881)</f>
        <v>B878:D885</v>
      </c>
      <c r="C882" s="1" t="s">
        <v>234</v>
      </c>
      <c r="D882" s="1" t="s">
        <v>540</v>
      </c>
    </row>
    <row r="883" spans="1:21" x14ac:dyDescent="0.25">
      <c r="A883" s="1">
        <v>863</v>
      </c>
      <c r="B883" s="1" t="str">
        <f>IF(C883="Name:","B"&amp;ROW(A883)&amp;":D"&amp;MATCH("Name:",$C884:$C$1999,0)+ROW(A883)-1,B882)</f>
        <v>B878:D885</v>
      </c>
      <c r="C883" s="1" t="s">
        <v>339</v>
      </c>
      <c r="D883" s="1" t="s">
        <v>541</v>
      </c>
    </row>
    <row r="884" spans="1:21" x14ac:dyDescent="0.25">
      <c r="A884" s="1">
        <v>864</v>
      </c>
      <c r="B884" s="1" t="str">
        <f>IF(C884="Name:","B"&amp;ROW(A884)&amp;":D"&amp;MATCH("Name:",$C885:$C$1999,0)+ROW(A884)-1,B883)</f>
        <v>B878:D885</v>
      </c>
      <c r="C884" s="1" t="s">
        <v>338</v>
      </c>
      <c r="D884" s="1" t="s">
        <v>415</v>
      </c>
    </row>
    <row r="885" spans="1:21" x14ac:dyDescent="0.25">
      <c r="A885" s="1">
        <v>865</v>
      </c>
      <c r="B885" s="1" t="str">
        <f>IF(C885="Name:","B"&amp;ROW(A885)&amp;":D"&amp;MATCH("Name:",$C886:$C$1999,0)+ROW(A885)-1,B884)</f>
        <v>B878:D885</v>
      </c>
      <c r="C885" s="1" t="s">
        <v>418</v>
      </c>
      <c r="D885" s="1" t="s">
        <v>418</v>
      </c>
    </row>
    <row r="886" spans="1:21" x14ac:dyDescent="0.25">
      <c r="A886" s="1">
        <v>866</v>
      </c>
      <c r="B886" s="1" t="str">
        <f>IF(C886="Name:","B"&amp;ROW(A886)&amp;":D"&amp;MATCH("Name:",$C887:$C$1999,0)+ROW(A886)-1,B885)</f>
        <v>B886:D892</v>
      </c>
      <c r="C886" s="1" t="s">
        <v>233</v>
      </c>
      <c r="D886" s="1" t="s">
        <v>125</v>
      </c>
      <c r="E886" s="1" t="str">
        <f ca="1">LEFT(INDEX(INDIRECT($B886),MATCH(E$2,INDIRECT(SUBSTITUTE(SUBSTITUTE($B886,"D","B"),"B","c")),0),3),SEARCH("(",INDEX(INDIRECT($B886),MATCH(E$2,INDIRECT(SUBSTITUTE(SUBSTITUTE($B886,"D","B"),"B","c")),0),3))-2)</f>
        <v>B/E-FSI</v>
      </c>
      <c r="F886" s="1" t="str">
        <f ca="1">TRIM(SUBSTITUTE(SUBSTITUTE(RIGHT(D886,LEN(D886)-LEN(E886)),")",""),"(",""))</f>
        <v>Everett, WA</v>
      </c>
      <c r="G886" s="1" t="str">
        <f ca="1">IFERROR(INDEX(INDIRECT($B886),MATCH(G$2,INDIRECT(SUBSTITUTE(SUBSTITUTE($B886,"D","B"),"B","c")),0),3),"")</f>
        <v>11404 Commando Rd. W, Suite C</v>
      </c>
      <c r="H886" s="1" t="str">
        <f t="shared" ref="H886:O886" ca="1" si="698">IFERROR(INDEX(INDIRECT($B886),MATCH(H$2,INDIRECT(SUBSTITUTE(SUBSTITUTE($B886,"D","B"),"B","c")),0),3),"")</f>
        <v/>
      </c>
      <c r="I886" s="1" t="str">
        <f t="shared" ca="1" si="698"/>
        <v/>
      </c>
      <c r="J886" s="1" t="str">
        <f t="shared" ca="1" si="698"/>
        <v>Everett, WA 98204</v>
      </c>
      <c r="K886" s="1" t="str">
        <f t="shared" ca="1" si="698"/>
        <v/>
      </c>
      <c r="L886" s="1" t="str">
        <f t="shared" ca="1" si="698"/>
        <v/>
      </c>
      <c r="M886" s="1" t="str">
        <f t="shared" ca="1" si="698"/>
        <v>(360)657-7739</v>
      </c>
      <c r="N886" s="1" t="str">
        <f t="shared" ca="1" si="698"/>
        <v/>
      </c>
      <c r="O886" s="1" t="str">
        <f t="shared" ca="1" si="698"/>
        <v>brian.raker@collins.com</v>
      </c>
      <c r="P886" s="1" t="b">
        <f>IF(LEN(P887)&lt;&gt;0,P887,FALSE)</f>
        <v>0</v>
      </c>
      <c r="Q886" s="1" t="b">
        <f t="shared" ref="Q886" si="699">IF(LEN(Q887)&lt;&gt;0,Q887,FALSE)</f>
        <v>1</v>
      </c>
      <c r="R886" s="1" t="b">
        <f t="shared" ref="R886" si="700">IF(LEN(R887)&lt;&gt;0,R887,FALSE)</f>
        <v>0</v>
      </c>
      <c r="S886" s="1" t="b">
        <f t="shared" ref="S886" si="701">IF(LEN(S887)&lt;&gt;0,S887,FALSE)</f>
        <v>1</v>
      </c>
      <c r="T886" s="1" t="b">
        <f t="shared" ref="T886" si="702">IF(LEN(T887)&lt;&gt;0,T887,FALSE)</f>
        <v>0</v>
      </c>
      <c r="U886" s="1" t="b">
        <f t="shared" ref="U886" si="703">IF(LEN(U887)&lt;&gt;0,U887,FALSE)</f>
        <v>0</v>
      </c>
    </row>
    <row r="887" spans="1:21" x14ac:dyDescent="0.25">
      <c r="A887" s="1">
        <v>867</v>
      </c>
      <c r="B887" s="1" t="str">
        <f>IF(C887="Name:","B"&amp;ROW(A887)&amp;":D"&amp;MATCH("Name:",$C888:$C$1999,0)+ROW(A887)-1,B886)</f>
        <v>B886:D892</v>
      </c>
      <c r="C887" s="1" t="s">
        <v>417</v>
      </c>
      <c r="D887" s="1" t="s">
        <v>504</v>
      </c>
      <c r="Q887" s="1" t="b">
        <v>1</v>
      </c>
      <c r="S887" s="1" t="b">
        <v>1</v>
      </c>
    </row>
    <row r="888" spans="1:21" x14ac:dyDescent="0.25">
      <c r="A888" s="1">
        <v>868</v>
      </c>
      <c r="B888" s="1" t="str">
        <f>IF(C888="Name:","B"&amp;ROW(A888)&amp;":D"&amp;MATCH("Name:",$C889:$C$1999,0)+ROW(A888)-1,B887)</f>
        <v>B886:D892</v>
      </c>
      <c r="C888" s="1" t="s">
        <v>240</v>
      </c>
      <c r="D888" s="1" t="s">
        <v>126</v>
      </c>
    </row>
    <row r="889" spans="1:21" x14ac:dyDescent="0.25">
      <c r="A889" s="1">
        <v>869</v>
      </c>
      <c r="B889" s="1" t="str">
        <f>IF(C889="Name:","B"&amp;ROW(A889)&amp;":D"&amp;MATCH("Name:",$C890:$C$1999,0)+ROW(A889)-1,B888)</f>
        <v>B886:D892</v>
      </c>
      <c r="C889" s="1" t="s">
        <v>235</v>
      </c>
      <c r="D889" s="1" t="s">
        <v>127</v>
      </c>
    </row>
    <row r="890" spans="1:21" x14ac:dyDescent="0.25">
      <c r="A890" s="1">
        <v>870</v>
      </c>
      <c r="B890" s="1" t="str">
        <f>IF(C890="Name:","B"&amp;ROW(A890)&amp;":D"&amp;MATCH("Name:",$C891:$C$1999,0)+ROW(A890)-1,B889)</f>
        <v>B886:D892</v>
      </c>
      <c r="C890" s="1" t="s">
        <v>234</v>
      </c>
      <c r="D890" s="1" t="s">
        <v>518</v>
      </c>
    </row>
    <row r="891" spans="1:21" x14ac:dyDescent="0.25">
      <c r="A891" s="1">
        <v>871</v>
      </c>
      <c r="B891" s="1" t="str">
        <f>IF(C891="Name:","B"&amp;ROW(A891)&amp;":D"&amp;MATCH("Name:",$C892:$C$1999,0)+ROW(A891)-1,B890)</f>
        <v>B886:D892</v>
      </c>
      <c r="C891" s="1" t="s">
        <v>338</v>
      </c>
      <c r="D891" s="1" t="s">
        <v>397</v>
      </c>
    </row>
    <row r="892" spans="1:21" x14ac:dyDescent="0.25">
      <c r="A892" s="1">
        <v>872</v>
      </c>
      <c r="B892" s="1" t="str">
        <f>IF(C892="Name:","B"&amp;ROW(A892)&amp;":D"&amp;MATCH("Name:",$C893:$C$1999,0)+ROW(A892)-1,B891)</f>
        <v>B886:D892</v>
      </c>
      <c r="C892" s="1" t="s">
        <v>418</v>
      </c>
      <c r="D892" s="1" t="s">
        <v>418</v>
      </c>
    </row>
    <row r="893" spans="1:21" x14ac:dyDescent="0.25">
      <c r="A893" s="1">
        <v>873</v>
      </c>
      <c r="B893" s="1" t="str">
        <f>IF(C893="Name:","B"&amp;ROW(A893)&amp;":D"&amp;MATCH("Name:",$C894:$C$1999,0)+ROW(A893)-1,B892)</f>
        <v>B893:D899</v>
      </c>
      <c r="C893" s="1" t="s">
        <v>233</v>
      </c>
      <c r="D893" s="1" t="s">
        <v>26</v>
      </c>
      <c r="E893" s="1" t="str">
        <f ca="1">LEFT(INDEX(INDIRECT($B893),MATCH(E$2,INDIRECT(SUBSTITUTE(SUBSTITUTE($B893,"D","B"),"B","c")),0),3),SEARCH("(",INDEX(INDIRECT($B893),MATCH(E$2,INDIRECT(SUBSTITUTE(SUBSTITUTE($B893,"D","B"),"B","c")),0),3))-2)</f>
        <v>Boeing</v>
      </c>
      <c r="F893" s="1" t="str">
        <f ca="1">TRIM(SUBSTITUTE(SUBSTITUTE(RIGHT(D893,LEN(D893)-LEN(E893)),")",""),"(",""))</f>
        <v>Seattle, WA</v>
      </c>
      <c r="G893" s="1" t="str">
        <f ca="1">IFERROR(INDEX(INDIRECT($B893),MATCH(G$2,INDIRECT(SUBSTITUTE(SUBSTITUTE($B893,"D","B"),"B","c")),0),3),"")</f>
        <v>P.O. Box 3707</v>
      </c>
      <c r="H893" s="1" t="str">
        <f t="shared" ref="H893:O893" ca="1" si="704">IFERROR(INDEX(INDIRECT($B893),MATCH(H$2,INDIRECT(SUBSTITUTE(SUBSTITUTE($B893,"D","B"),"B","c")),0),3),"")</f>
        <v/>
      </c>
      <c r="I893" s="1" t="str">
        <f t="shared" ca="1" si="704"/>
        <v/>
      </c>
      <c r="J893" s="1" t="str">
        <f t="shared" ca="1" si="704"/>
        <v>Seattle, WA 98124-2207</v>
      </c>
      <c r="K893" s="1" t="str">
        <f t="shared" ca="1" si="704"/>
        <v/>
      </c>
      <c r="L893" s="1" t="str">
        <f t="shared" ca="1" si="704"/>
        <v/>
      </c>
      <c r="M893" s="1" t="str">
        <f t="shared" ca="1" si="704"/>
        <v>(425)965-9600</v>
      </c>
      <c r="N893" s="1" t="str">
        <f t="shared" ca="1" si="704"/>
        <v/>
      </c>
      <c r="O893" s="1" t="str">
        <f t="shared" ca="1" si="704"/>
        <v>elizabeth.a.pasztor@boeing.com</v>
      </c>
      <c r="P893" s="1" t="b">
        <f>IF(LEN(P894)&lt;&gt;0,P894,FALSE)</f>
        <v>1</v>
      </c>
      <c r="Q893" s="1" t="b">
        <f t="shared" ref="Q893" si="705">IF(LEN(Q894)&lt;&gt;0,Q894,FALSE)</f>
        <v>0</v>
      </c>
      <c r="R893" s="1" t="b">
        <f t="shared" ref="R893" si="706">IF(LEN(R894)&lt;&gt;0,R894,FALSE)</f>
        <v>1</v>
      </c>
      <c r="S893" s="1" t="b">
        <f t="shared" ref="S893" si="707">IF(LEN(S894)&lt;&gt;0,S894,FALSE)</f>
        <v>1</v>
      </c>
      <c r="T893" s="1" t="b">
        <f t="shared" ref="T893" si="708">IF(LEN(T894)&lt;&gt;0,T894,FALSE)</f>
        <v>0</v>
      </c>
      <c r="U893" s="1" t="b">
        <f t="shared" ref="U893" si="709">IF(LEN(U894)&lt;&gt;0,U894,FALSE)</f>
        <v>1</v>
      </c>
    </row>
    <row r="894" spans="1:21" x14ac:dyDescent="0.25">
      <c r="A894" s="1">
        <v>874</v>
      </c>
      <c r="B894" s="1" t="str">
        <f>IF(C894="Name:","B"&amp;ROW(A894)&amp;":D"&amp;MATCH("Name:",$C895:$C$1999,0)+ROW(A894)-1,B893)</f>
        <v>B893:D899</v>
      </c>
      <c r="C894" s="1" t="s">
        <v>417</v>
      </c>
      <c r="D894" s="1" t="s">
        <v>460</v>
      </c>
      <c r="P894" s="1" t="b">
        <v>1</v>
      </c>
      <c r="R894" s="1" t="b">
        <v>1</v>
      </c>
      <c r="S894" s="1" t="b">
        <v>1</v>
      </c>
      <c r="U894" s="1" t="b">
        <v>1</v>
      </c>
    </row>
    <row r="895" spans="1:21" x14ac:dyDescent="0.25">
      <c r="A895" s="1">
        <v>875</v>
      </c>
      <c r="B895" s="1" t="str">
        <f>IF(C895="Name:","B"&amp;ROW(A895)&amp;":D"&amp;MATCH("Name:",$C896:$C$1999,0)+ROW(A895)-1,B894)</f>
        <v>B893:D899</v>
      </c>
      <c r="C895" s="1" t="s">
        <v>240</v>
      </c>
      <c r="D895" s="1" t="s">
        <v>35</v>
      </c>
    </row>
    <row r="896" spans="1:21" x14ac:dyDescent="0.25">
      <c r="A896" s="1">
        <v>876</v>
      </c>
      <c r="B896" s="1" t="str">
        <f>IF(C896="Name:","B"&amp;ROW(A896)&amp;":D"&amp;MATCH("Name:",$C897:$C$1999,0)+ROW(A896)-1,B895)</f>
        <v>B893:D899</v>
      </c>
      <c r="C896" s="1" t="s">
        <v>235</v>
      </c>
      <c r="D896" s="1" t="s">
        <v>36</v>
      </c>
    </row>
    <row r="897" spans="1:21" x14ac:dyDescent="0.25">
      <c r="A897" s="1">
        <v>877</v>
      </c>
      <c r="B897" s="1" t="str">
        <f>IF(C897="Name:","B"&amp;ROW(A897)&amp;":D"&amp;MATCH("Name:",$C898:$C$1999,0)+ROW(A897)-1,B896)</f>
        <v>B893:D899</v>
      </c>
      <c r="C897" s="1" t="s">
        <v>234</v>
      </c>
      <c r="D897" s="1" t="s">
        <v>461</v>
      </c>
    </row>
    <row r="898" spans="1:21" x14ac:dyDescent="0.25">
      <c r="A898" s="1">
        <v>878</v>
      </c>
      <c r="B898" s="1" t="str">
        <f>IF(C898="Name:","B"&amp;ROW(A898)&amp;":D"&amp;MATCH("Name:",$C899:$C$1999,0)+ROW(A898)-1,B897)</f>
        <v>B893:D899</v>
      </c>
      <c r="C898" s="1" t="s">
        <v>338</v>
      </c>
      <c r="D898" s="1" t="s">
        <v>363</v>
      </c>
    </row>
    <row r="899" spans="1:21" x14ac:dyDescent="0.25">
      <c r="A899" s="1">
        <v>879</v>
      </c>
      <c r="B899" s="1" t="str">
        <f>IF(C899="Name:","B"&amp;ROW(A899)&amp;":D"&amp;MATCH("Name:",$C900:$C$1999,0)+ROW(A899)-1,B898)</f>
        <v>B893:D899</v>
      </c>
      <c r="C899" s="1" t="s">
        <v>418</v>
      </c>
      <c r="D899" s="1" t="s">
        <v>418</v>
      </c>
    </row>
    <row r="900" spans="1:21" x14ac:dyDescent="0.25">
      <c r="A900" s="1">
        <v>880</v>
      </c>
      <c r="B900" s="1" t="str">
        <f>IF(C900="Name:","B"&amp;ROW(A900)&amp;":D"&amp;MATCH("Name:",$C901:$C$1999,0)+ROW(A900)-1,B899)</f>
        <v>B900:D906</v>
      </c>
      <c r="C900" s="1" t="s">
        <v>233</v>
      </c>
      <c r="D900" s="1" t="s">
        <v>37</v>
      </c>
      <c r="E900" s="1" t="str">
        <f ca="1">LEFT(INDEX(INDIRECT($B900),MATCH(E$2,INDIRECT(SUBSTITUTE(SUBSTITUTE($B900,"D","B"),"B","c")),0),3),SEARCH("(",INDEX(INDIRECT($B900),MATCH(E$2,INDIRECT(SUBSTITUTE(SUBSTITUTE($B900,"D","B"),"B","c")),0),3))-2)</f>
        <v>Jamco America</v>
      </c>
      <c r="F900" s="1" t="str">
        <f ca="1">TRIM(SUBSTITUTE(SUBSTITUTE(RIGHT(D900,LEN(D900)-LEN(E900)),")",""),"(",""))</f>
        <v>Everett, WA</v>
      </c>
      <c r="G900" s="1" t="str">
        <f ca="1">IFERROR(INDEX(INDIRECT($B900),MATCH(G$2,INDIRECT(SUBSTITUTE(SUBSTITUTE($B900,"D","B"),"B","c")),0),3),"")</f>
        <v>1018 80th St. SW.</v>
      </c>
      <c r="H900" s="1" t="str">
        <f t="shared" ref="H900:O900" ca="1" si="710">IFERROR(INDEX(INDIRECT($B900),MATCH(H$2,INDIRECT(SUBSTITUTE(SUBSTITUTE($B900,"D","B"),"B","c")),0),3),"")</f>
        <v/>
      </c>
      <c r="I900" s="1" t="str">
        <f t="shared" ca="1" si="710"/>
        <v/>
      </c>
      <c r="J900" s="1" t="str">
        <f t="shared" ca="1" si="710"/>
        <v>Everett, WA 98203</v>
      </c>
      <c r="K900" s="1" t="str">
        <f t="shared" ca="1" si="710"/>
        <v/>
      </c>
      <c r="L900" s="1" t="str">
        <f t="shared" ca="1" si="710"/>
        <v/>
      </c>
      <c r="M900" s="1" t="str">
        <f t="shared" ca="1" si="710"/>
        <v>(425)347-4735</v>
      </c>
      <c r="N900" s="1" t="str">
        <f t="shared" ca="1" si="710"/>
        <v/>
      </c>
      <c r="O900" s="1" t="str">
        <f t="shared" ca="1" si="710"/>
        <v>e_kakihara@jamco-america.com</v>
      </c>
      <c r="P900" s="1" t="b">
        <f>IF(LEN(P901)&lt;&gt;0,P901,FALSE)</f>
        <v>0</v>
      </c>
      <c r="Q900" s="1" t="b">
        <f t="shared" ref="Q900" si="711">IF(LEN(Q901)&lt;&gt;0,Q901,FALSE)</f>
        <v>1</v>
      </c>
      <c r="R900" s="1" t="b">
        <f t="shared" ref="R900" si="712">IF(LEN(R901)&lt;&gt;0,R901,FALSE)</f>
        <v>1</v>
      </c>
      <c r="S900" s="1" t="b">
        <f t="shared" ref="S900" si="713">IF(LEN(S901)&lt;&gt;0,S901,FALSE)</f>
        <v>1</v>
      </c>
      <c r="T900" s="1" t="b">
        <f t="shared" ref="T900" si="714">IF(LEN(T901)&lt;&gt;0,T901,FALSE)</f>
        <v>1</v>
      </c>
      <c r="U900" s="1" t="b">
        <f t="shared" ref="U900" si="715">IF(LEN(U901)&lt;&gt;0,U901,FALSE)</f>
        <v>0</v>
      </c>
    </row>
    <row r="901" spans="1:21" x14ac:dyDescent="0.25">
      <c r="A901" s="1">
        <v>881</v>
      </c>
      <c r="B901" s="1" t="str">
        <f>IF(C901="Name:","B"&amp;ROW(A901)&amp;":D"&amp;MATCH("Name:",$C902:$C$1999,0)+ROW(A901)-1,B900)</f>
        <v>B900:D906</v>
      </c>
      <c r="C901" s="1" t="s">
        <v>417</v>
      </c>
      <c r="D901" s="1" t="s">
        <v>479</v>
      </c>
      <c r="Q901" s="1" t="b">
        <v>1</v>
      </c>
      <c r="R901" s="1" t="b">
        <v>1</v>
      </c>
      <c r="S901" s="1" t="b">
        <v>1</v>
      </c>
      <c r="T901" s="1" t="b">
        <v>1</v>
      </c>
    </row>
    <row r="902" spans="1:21" x14ac:dyDescent="0.25">
      <c r="A902" s="1">
        <v>882</v>
      </c>
      <c r="B902" s="1" t="str">
        <f>IF(C902="Name:","B"&amp;ROW(A902)&amp;":D"&amp;MATCH("Name:",$C903:$C$1999,0)+ROW(A902)-1,B901)</f>
        <v>B900:D906</v>
      </c>
      <c r="C902" s="1" t="s">
        <v>240</v>
      </c>
      <c r="D902" s="1" t="s">
        <v>40</v>
      </c>
    </row>
    <row r="903" spans="1:21" x14ac:dyDescent="0.25">
      <c r="A903" s="1">
        <v>883</v>
      </c>
      <c r="B903" s="1" t="str">
        <f>IF(C903="Name:","B"&amp;ROW(A903)&amp;":D"&amp;MATCH("Name:",$C904:$C$1999,0)+ROW(A903)-1,B902)</f>
        <v>B900:D906</v>
      </c>
      <c r="C903" s="1" t="s">
        <v>235</v>
      </c>
      <c r="D903" s="1" t="s">
        <v>42</v>
      </c>
    </row>
    <row r="904" spans="1:21" x14ac:dyDescent="0.25">
      <c r="A904" s="1">
        <v>884</v>
      </c>
      <c r="B904" s="1" t="str">
        <f>IF(C904="Name:","B"&amp;ROW(A904)&amp;":D"&amp;MATCH("Name:",$C905:$C$1999,0)+ROW(A904)-1,B903)</f>
        <v>B900:D906</v>
      </c>
      <c r="C904" s="1" t="s">
        <v>234</v>
      </c>
      <c r="D904" s="1" t="s">
        <v>480</v>
      </c>
    </row>
    <row r="905" spans="1:21" x14ac:dyDescent="0.25">
      <c r="A905" s="1">
        <v>885</v>
      </c>
      <c r="B905" s="1" t="str">
        <f>IF(C905="Name:","B"&amp;ROW(A905)&amp;":D"&amp;MATCH("Name:",$C906:$C$1999,0)+ROW(A905)-1,B904)</f>
        <v>B900:D906</v>
      </c>
      <c r="C905" s="1" t="s">
        <v>338</v>
      </c>
      <c r="D905" s="1" t="s">
        <v>372</v>
      </c>
    </row>
    <row r="906" spans="1:21" x14ac:dyDescent="0.25">
      <c r="A906" s="1">
        <v>886</v>
      </c>
      <c r="B906" s="1" t="str">
        <f>IF(C906="Name:","B"&amp;ROW(A906)&amp;":D"&amp;MATCH("Name:",$C907:$C$1999,0)+ROW(A906)-1,B905)</f>
        <v>B900:D906</v>
      </c>
      <c r="C906" s="1" t="s">
        <v>418</v>
      </c>
      <c r="D906" s="1" t="s">
        <v>418</v>
      </c>
    </row>
    <row r="907" spans="1:21" x14ac:dyDescent="0.25">
      <c r="A907" s="1">
        <v>887</v>
      </c>
      <c r="B907" s="1" t="str">
        <f>IF(C907="Name:","B"&amp;ROW(A907)&amp;":D"&amp;MATCH("Name:",$C908:$C$1999,0)+ROW(A907)-1,B906)</f>
        <v>B907:D913</v>
      </c>
      <c r="C907" s="1" t="s">
        <v>233</v>
      </c>
      <c r="D907" s="1" t="s">
        <v>102</v>
      </c>
      <c r="E907" s="1" t="str">
        <f ca="1">LEFT(INDEX(INDIRECT($B907),MATCH(E$2,INDIRECT(SUBSTITUTE(SUBSTITUTE($B907,"D","B"),"B","c")),0),3),SEARCH("(",INDEX(INDIRECT($B907),MATCH(E$2,INDIRECT(SUBSTITUTE(SUBSTITUTE($B907,"D","B"),"B","c")),0),3))-2)</f>
        <v>NAT</v>
      </c>
      <c r="F907" s="1" t="str">
        <f ca="1">TRIM(SUBSTITUTE(SUBSTITUTE(RIGHT(D907,LEN(D907)-LEN(E907)),")",""),"(",""))</f>
        <v>Everett, WA</v>
      </c>
      <c r="G907" s="1" t="str">
        <f ca="1">IFERROR(INDEX(INDIRECT($B907),MATCH(G$2,INDIRECT(SUBSTITUTE(SUBSTITUTE($B907,"D","B"),"B","c")),0),3),"")</f>
        <v>415 Riverside Road</v>
      </c>
      <c r="H907" s="1" t="str">
        <f t="shared" ref="H907:O907" ca="1" si="716">IFERROR(INDEX(INDIRECT($B907),MATCH(H$2,INDIRECT(SUBSTITUTE(SUBSTITUTE($B907,"D","B"),"B","c")),0),3),"")</f>
        <v/>
      </c>
      <c r="I907" s="1" t="str">
        <f t="shared" ca="1" si="716"/>
        <v/>
      </c>
      <c r="J907" s="1" t="str">
        <f t="shared" ca="1" si="716"/>
        <v>Everett, WA 98201</v>
      </c>
      <c r="K907" s="1" t="str">
        <f t="shared" ca="1" si="716"/>
        <v/>
      </c>
      <c r="L907" s="1" t="str">
        <f t="shared" ca="1" si="716"/>
        <v/>
      </c>
      <c r="M907" s="1" t="str">
        <f t="shared" ca="1" si="716"/>
        <v>(425)212-5045</v>
      </c>
      <c r="N907" s="1" t="str">
        <f t="shared" ca="1" si="716"/>
        <v/>
      </c>
      <c r="O907" s="1" t="str">
        <f t="shared" ca="1" si="716"/>
        <v>tim.hughes@safrangroup.com</v>
      </c>
      <c r="P907" s="1" t="b">
        <f>IF(LEN(P908)&lt;&gt;0,P908,FALSE)</f>
        <v>0</v>
      </c>
      <c r="Q907" s="1" t="b">
        <f t="shared" ref="Q907" si="717">IF(LEN(Q908)&lt;&gt;0,Q908,FALSE)</f>
        <v>1</v>
      </c>
      <c r="R907" s="1" t="b">
        <f t="shared" ref="R907" si="718">IF(LEN(R908)&lt;&gt;0,R908,FALSE)</f>
        <v>0</v>
      </c>
      <c r="S907" s="1" t="b">
        <f t="shared" ref="S907" si="719">IF(LEN(S908)&lt;&gt;0,S908,FALSE)</f>
        <v>1</v>
      </c>
      <c r="T907" s="1" t="b">
        <f t="shared" ref="T907" si="720">IF(LEN(T908)&lt;&gt;0,T908,FALSE)</f>
        <v>0</v>
      </c>
      <c r="U907" s="1" t="b">
        <f t="shared" ref="U907" si="721">IF(LEN(U908)&lt;&gt;0,U908,FALSE)</f>
        <v>0</v>
      </c>
    </row>
    <row r="908" spans="1:21" x14ac:dyDescent="0.25">
      <c r="A908" s="1">
        <v>888</v>
      </c>
      <c r="B908" s="1" t="str">
        <f>IF(C908="Name:","B"&amp;ROW(A908)&amp;":D"&amp;MATCH("Name:",$C909:$C$1999,0)+ROW(A908)-1,B907)</f>
        <v>B907:D913</v>
      </c>
      <c r="C908" s="1" t="s">
        <v>417</v>
      </c>
      <c r="D908" s="1" t="s">
        <v>504</v>
      </c>
      <c r="Q908" s="1" t="b">
        <v>1</v>
      </c>
      <c r="S908" s="1" t="b">
        <v>1</v>
      </c>
    </row>
    <row r="909" spans="1:21" x14ac:dyDescent="0.25">
      <c r="A909" s="1">
        <v>889</v>
      </c>
      <c r="B909" s="1" t="str">
        <f>IF(C909="Name:","B"&amp;ROW(A909)&amp;":D"&amp;MATCH("Name:",$C910:$C$1999,0)+ROW(A909)-1,B908)</f>
        <v>B907:D913</v>
      </c>
      <c r="C909" s="1" t="s">
        <v>240</v>
      </c>
      <c r="D909" s="1" t="s">
        <v>104</v>
      </c>
    </row>
    <row r="910" spans="1:21" x14ac:dyDescent="0.25">
      <c r="A910" s="1">
        <v>890</v>
      </c>
      <c r="B910" s="1" t="str">
        <f>IF(C910="Name:","B"&amp;ROW(A910)&amp;":D"&amp;MATCH("Name:",$C911:$C$1999,0)+ROW(A910)-1,B909)</f>
        <v>B907:D913</v>
      </c>
      <c r="C910" s="1" t="s">
        <v>235</v>
      </c>
      <c r="D910" s="1" t="s">
        <v>106</v>
      </c>
    </row>
    <row r="911" spans="1:21" x14ac:dyDescent="0.25">
      <c r="A911" s="1">
        <v>891</v>
      </c>
      <c r="B911" s="1" t="str">
        <f>IF(C911="Name:","B"&amp;ROW(A911)&amp;":D"&amp;MATCH("Name:",$C912:$C$1999,0)+ROW(A911)-1,B910)</f>
        <v>B907:D913</v>
      </c>
      <c r="C911" s="1" t="s">
        <v>234</v>
      </c>
      <c r="D911" s="1" t="s">
        <v>519</v>
      </c>
    </row>
    <row r="912" spans="1:21" x14ac:dyDescent="0.25">
      <c r="A912" s="1">
        <v>892</v>
      </c>
      <c r="B912" s="1" t="str">
        <f>IF(C912="Name:","B"&amp;ROW(A912)&amp;":D"&amp;MATCH("Name:",$C913:$C$1999,0)+ROW(A912)-1,B911)</f>
        <v>B907:D913</v>
      </c>
      <c r="C912" s="1" t="s">
        <v>338</v>
      </c>
      <c r="D912" s="1" t="s">
        <v>398</v>
      </c>
    </row>
    <row r="913" spans="1:21" x14ac:dyDescent="0.25">
      <c r="A913" s="1">
        <v>893</v>
      </c>
      <c r="B913" s="1" t="str">
        <f>IF(C913="Name:","B"&amp;ROW(A913)&amp;":D"&amp;MATCH("Name:",$C914:$C$1999,0)+ROW(A913)-1,B912)</f>
        <v>B907:D913</v>
      </c>
      <c r="C913" s="1" t="s">
        <v>418</v>
      </c>
      <c r="D913" s="1" t="s">
        <v>418</v>
      </c>
    </row>
    <row r="914" spans="1:21" x14ac:dyDescent="0.25">
      <c r="A914" s="1">
        <v>894</v>
      </c>
      <c r="B914" s="1" t="str">
        <f>IF(C914="Name:","B"&amp;ROW(A914)&amp;":D"&amp;MATCH("Name:",$C915:$C$1999,0)+ROW(A914)-1,B913)</f>
        <v>B914:D923</v>
      </c>
      <c r="C914" s="1" t="s">
        <v>233</v>
      </c>
      <c r="D914" s="1" t="s">
        <v>113</v>
      </c>
      <c r="E914" s="1" t="str">
        <f ca="1">LEFT(INDEX(INDIRECT($B914),MATCH(E$2,INDIRECT(SUBSTITUTE(SUBSTITUTE($B914,"D","B"),"B","c")),0),3),SEARCH("(",INDEX(INDIRECT($B914),MATCH(E$2,INDIRECT(SUBSTITUTE(SUBSTITUTE($B914,"D","B"),"B","c")),0),3))-2)</f>
        <v>SMR B/E</v>
      </c>
      <c r="F914" s="1" t="str">
        <f ca="1">TRIM(SUBSTITUTE(SUBSTITUTE(RIGHT(D914,LEN(D914)-LEN(E914)),")",""),"(",""))</f>
        <v>Fenwick, WV</v>
      </c>
      <c r="G914" s="1" t="str">
        <f ca="1">IFERROR(INDEX(INDIRECT($B914),MATCH(G$2,INDIRECT(SUBSTITUTE(SUBSTITUTE($B914,"D","B"),"B","c")),0),3),"")</f>
        <v>93 Nettie Fenwick Road</v>
      </c>
      <c r="H914" s="1" t="str">
        <f t="shared" ref="H914:O914" ca="1" si="722">IFERROR(INDEX(INDIRECT($B914),MATCH(H$2,INDIRECT(SUBSTITUTE(SUBSTITUTE($B914,"D","B"),"B","c")),0),3),"")</f>
        <v/>
      </c>
      <c r="I914" s="1" t="str">
        <f t="shared" ca="1" si="722"/>
        <v/>
      </c>
      <c r="J914" s="1" t="str">
        <f t="shared" ca="1" si="722"/>
        <v>Fenwick, WV 26202-4000</v>
      </c>
      <c r="K914" s="1" t="str">
        <f t="shared" ca="1" si="722"/>
        <v/>
      </c>
      <c r="L914" s="1" t="str">
        <f t="shared" ca="1" si="722"/>
        <v/>
      </c>
      <c r="M914" s="1" t="str">
        <f t="shared" ca="1" si="722"/>
        <v>(304)846-2554</v>
      </c>
      <c r="N914" s="1" t="str">
        <f t="shared" ca="1" si="722"/>
        <v>(304)846-2024</v>
      </c>
      <c r="O914" s="1" t="str">
        <f t="shared" ca="1" si="722"/>
        <v>Dewayne_Bowles@beaerospace.com</v>
      </c>
      <c r="P914" s="1" t="b">
        <f>IF(LEN(P915)&lt;&gt;0,P915,FALSE)</f>
        <v>0</v>
      </c>
      <c r="Q914" s="1" t="b">
        <f t="shared" ref="Q914" si="723">IF(LEN(Q915)&lt;&gt;0,Q915,FALSE)</f>
        <v>1</v>
      </c>
      <c r="R914" s="1" t="b">
        <f t="shared" ref="R914" si="724">IF(LEN(R915)&lt;&gt;0,R915,FALSE)</f>
        <v>0</v>
      </c>
      <c r="S914" s="1" t="b">
        <f t="shared" ref="S914" si="725">IF(LEN(S915)&lt;&gt;0,S915,FALSE)</f>
        <v>1</v>
      </c>
      <c r="T914" s="1" t="b">
        <f t="shared" ref="T914" si="726">IF(LEN(T915)&lt;&gt;0,T915,FALSE)</f>
        <v>0</v>
      </c>
      <c r="U914" s="1" t="b">
        <f t="shared" ref="U914" si="727">IF(LEN(U915)&lt;&gt;0,U915,FALSE)</f>
        <v>0</v>
      </c>
    </row>
    <row r="915" spans="1:21" x14ac:dyDescent="0.25">
      <c r="A915" s="1">
        <v>895</v>
      </c>
      <c r="B915" s="1" t="str">
        <f>IF(C915="Name:","B"&amp;ROW(A915)&amp;":D"&amp;MATCH("Name:",$C916:$C$1999,0)+ROW(A915)-1,B914)</f>
        <v>B914:D923</v>
      </c>
      <c r="C915" s="1" t="s">
        <v>417</v>
      </c>
      <c r="D915" s="1" t="s">
        <v>504</v>
      </c>
      <c r="Q915" s="1" t="b">
        <v>1</v>
      </c>
      <c r="S915" s="1" t="b">
        <v>1</v>
      </c>
    </row>
    <row r="916" spans="1:21" x14ac:dyDescent="0.25">
      <c r="A916" s="1">
        <v>896</v>
      </c>
      <c r="B916" s="1" t="str">
        <f>IF(C916="Name:","B"&amp;ROW(A916)&amp;":D"&amp;MATCH("Name:",$C917:$C$1999,0)+ROW(A916)-1,B915)</f>
        <v>B914:D923</v>
      </c>
      <c r="C916" s="1" t="s">
        <v>240</v>
      </c>
      <c r="D916" s="1" t="s">
        <v>114</v>
      </c>
    </row>
    <row r="917" spans="1:21" x14ac:dyDescent="0.25">
      <c r="A917" s="1">
        <v>897</v>
      </c>
      <c r="B917" s="1" t="str">
        <f>IF(C917="Name:","B"&amp;ROW(A917)&amp;":D"&amp;MATCH("Name:",$C918:$C$1999,0)+ROW(A917)-1,B916)</f>
        <v>B914:D923</v>
      </c>
      <c r="C917" s="1" t="s">
        <v>235</v>
      </c>
      <c r="D917" s="1" t="s">
        <v>116</v>
      </c>
    </row>
    <row r="918" spans="1:21" x14ac:dyDescent="0.25">
      <c r="A918" s="1">
        <v>898</v>
      </c>
      <c r="B918" s="1" t="str">
        <f>IF(C918="Name:","B"&amp;ROW(A918)&amp;":D"&amp;MATCH("Name:",$C919:$C$1999,0)+ROW(A918)-1,B917)</f>
        <v>B914:D923</v>
      </c>
      <c r="C918" s="1" t="s">
        <v>234</v>
      </c>
      <c r="D918" s="1" t="s">
        <v>522</v>
      </c>
    </row>
    <row r="919" spans="1:21" x14ac:dyDescent="0.25">
      <c r="A919" s="1">
        <v>899</v>
      </c>
      <c r="B919" s="1" t="str">
        <f>IF(C919="Name:","B"&amp;ROW(A919)&amp;":D"&amp;MATCH("Name:",$C920:$C$1999,0)+ROW(A919)-1,B918)</f>
        <v>B914:D923</v>
      </c>
      <c r="C919" s="1" t="s">
        <v>339</v>
      </c>
      <c r="D919" s="1" t="s">
        <v>523</v>
      </c>
    </row>
    <row r="920" spans="1:21" x14ac:dyDescent="0.25">
      <c r="A920" s="1">
        <v>900</v>
      </c>
      <c r="B920" s="1" t="str">
        <f>IF(C920="Name:","B"&amp;ROW(A920)&amp;":D"&amp;MATCH("Name:",$C921:$C$1999,0)+ROW(A920)-1,B919)</f>
        <v>B914:D923</v>
      </c>
      <c r="C920" s="1" t="s">
        <v>338</v>
      </c>
      <c r="D920" s="1" t="s">
        <v>400</v>
      </c>
    </row>
    <row r="921" spans="1:21" x14ac:dyDescent="0.25">
      <c r="A921" s="1">
        <v>901</v>
      </c>
      <c r="B921" s="1" t="str">
        <f>IF(C921="Name:","B"&amp;ROW(A921)&amp;":D"&amp;MATCH("Name:",$C922:$C$1999,0)+ROW(A921)-1,B920)</f>
        <v>B914:D923</v>
      </c>
      <c r="C921" s="1" t="s">
        <v>418</v>
      </c>
      <c r="D921" s="1" t="s">
        <v>418</v>
      </c>
    </row>
    <row r="922" spans="1:21" x14ac:dyDescent="0.25">
      <c r="A922" s="1">
        <v>902</v>
      </c>
      <c r="B922" s="1" t="str">
        <f>IF(C922="Name:","B"&amp;ROW(A922)&amp;":D"&amp;MATCH("Name:",$C923:$C$1999,0)+ROW(A922)-1,B921)</f>
        <v>B914:D923</v>
      </c>
      <c r="C922" s="1" t="s">
        <v>419</v>
      </c>
      <c r="D922" s="1" t="s">
        <v>232</v>
      </c>
    </row>
    <row r="923" spans="1:21" x14ac:dyDescent="0.25">
      <c r="A923" s="1">
        <v>903</v>
      </c>
      <c r="B923" s="1" t="str">
        <f>IF(C923="Name:","B"&amp;ROW(A923)&amp;":D"&amp;MATCH("Name:",$C924:$C$1999,0)+ROW(A923)-1,B922)</f>
        <v>B914:D923</v>
      </c>
      <c r="C923" s="1" t="s">
        <v>418</v>
      </c>
      <c r="D923" s="1" t="s">
        <v>418</v>
      </c>
    </row>
    <row r="924" spans="1:21" x14ac:dyDescent="0.25">
      <c r="A924" s="1">
        <v>904</v>
      </c>
      <c r="B924" s="1" t="str">
        <f>IF(C924="Name:","B"&amp;ROW(A924)&amp;":D"&amp;MATCH("Name:",$C925:$C$1999,0)+ROW(A924)-1,B923)</f>
        <v>B924:D930</v>
      </c>
      <c r="C924" s="1" t="s">
        <v>233</v>
      </c>
      <c r="D924" s="1" t="s">
        <v>1</v>
      </c>
      <c r="E924" s="1" t="str">
        <f ca="1">LEFT(INDEX(INDIRECT($B924),MATCH(E$2,INDIRECT(SUBSTITUTE(SUBSTITUTE($B924,"D","B"),"B","c")),0),3),SEARCH("(",INDEX(INDIRECT($B924),MATCH(E$2,INDIRECT(SUBSTITUTE(SUBSTITUTE($B924,"D","B"),"B","c")),0),3))-2)</f>
        <v>HWI</v>
      </c>
      <c r="F924" s="1" t="str">
        <f ca="1">TRIM(SUBSTITUTE(SUBSTITUTE(RIGHT(D924,LEN(D924)-LEN(E924)),")",""),"(",""))</f>
        <v>Phoenix, AZ</v>
      </c>
      <c r="G924" s="1" t="str">
        <f ca="1">IFERROR(INDEX(INDIRECT($B924),MATCH(G$2,INDIRECT(SUBSTITUTE(SUBSTITUTE($B924,"D","B"),"B","c")),0),3),"")</f>
        <v>1944 E. Sky Harbor Circle North</v>
      </c>
      <c r="H924" s="1" t="str">
        <f t="shared" ref="H924:O924" ca="1" si="728">IFERROR(INDEX(INDIRECT($B924),MATCH(H$2,INDIRECT(SUBSTITUTE(SUBSTITUTE($B924,"D","B"),"B","c")),0),3),"")</f>
        <v/>
      </c>
      <c r="I924" s="1" t="str">
        <f t="shared" ca="1" si="728"/>
        <v/>
      </c>
      <c r="J924" s="1" t="str">
        <f t="shared" ca="1" si="728"/>
        <v>Phoenix, AZ 85034</v>
      </c>
      <c r="K924" s="1" t="str">
        <f t="shared" ca="1" si="728"/>
        <v/>
      </c>
      <c r="L924" s="1" t="str">
        <f t="shared" ca="1" si="728"/>
        <v/>
      </c>
      <c r="M924" s="1" t="str">
        <f t="shared" ca="1" si="728"/>
        <v>(602)436-1577</v>
      </c>
      <c r="N924" s="1" t="str">
        <f t="shared" ca="1" si="728"/>
        <v/>
      </c>
      <c r="O924" s="1" t="str">
        <f t="shared" ca="1" si="728"/>
        <v>Paul.lapietra@honeywell.com</v>
      </c>
      <c r="P924" s="1" t="b">
        <f>IF(LEN(P925)&lt;&gt;0,P925,FALSE)</f>
        <v>1</v>
      </c>
      <c r="Q924" s="1" t="b">
        <f t="shared" ref="Q924" si="729">IF(LEN(Q925)&lt;&gt;0,Q925,FALSE)</f>
        <v>1</v>
      </c>
      <c r="R924" s="1" t="b">
        <f t="shared" ref="R924" si="730">IF(LEN(R925)&lt;&gt;0,R925,FALSE)</f>
        <v>1</v>
      </c>
      <c r="S924" s="1" t="b">
        <f t="shared" ref="S924" si="731">IF(LEN(S925)&lt;&gt;0,S925,FALSE)</f>
        <v>1</v>
      </c>
      <c r="T924" s="1" t="b">
        <f t="shared" ref="T924" si="732">IF(LEN(T925)&lt;&gt;0,T925,FALSE)</f>
        <v>1</v>
      </c>
      <c r="U924" s="1" t="b">
        <f t="shared" ref="U924" si="733">IF(LEN(U925)&lt;&gt;0,U925,FALSE)</f>
        <v>1</v>
      </c>
    </row>
    <row r="925" spans="1:21" x14ac:dyDescent="0.25">
      <c r="A925" s="1">
        <v>905</v>
      </c>
      <c r="B925" s="1" t="str">
        <f>IF(C925="Name:","B"&amp;ROW(A925)&amp;":D"&amp;MATCH("Name:",$C926:$C$1999,0)+ROW(A925)-1,B924)</f>
        <v>B924:D930</v>
      </c>
      <c r="C925" s="1" t="s">
        <v>417</v>
      </c>
      <c r="D925" s="1" t="s">
        <v>420</v>
      </c>
      <c r="P925" s="1" t="b">
        <v>1</v>
      </c>
      <c r="Q925" s="1" t="b">
        <v>1</v>
      </c>
      <c r="R925" s="1" t="b">
        <v>1</v>
      </c>
      <c r="S925" s="1" t="b">
        <v>1</v>
      </c>
      <c r="T925" s="1" t="b">
        <v>1</v>
      </c>
      <c r="U925" s="1" t="b">
        <v>1</v>
      </c>
    </row>
    <row r="926" spans="1:21" x14ac:dyDescent="0.25">
      <c r="A926" s="1">
        <v>906</v>
      </c>
      <c r="B926" s="1" t="str">
        <f>IF(C926="Name:","B"&amp;ROW(A926)&amp;":D"&amp;MATCH("Name:",$C927:$C$1999,0)+ROW(A926)-1,B925)</f>
        <v>B924:D930</v>
      </c>
      <c r="C926" s="1" t="s">
        <v>240</v>
      </c>
      <c r="D926" s="1" t="s">
        <v>4</v>
      </c>
    </row>
    <row r="927" spans="1:21" x14ac:dyDescent="0.25">
      <c r="A927" s="1">
        <v>907</v>
      </c>
      <c r="B927" s="1" t="str">
        <f>IF(C927="Name:","B"&amp;ROW(A927)&amp;":D"&amp;MATCH("Name:",$C928:$C$1999,0)+ROW(A927)-1,B926)</f>
        <v>B924:D930</v>
      </c>
      <c r="C927" s="1" t="s">
        <v>235</v>
      </c>
      <c r="D927" s="1" t="s">
        <v>6</v>
      </c>
    </row>
    <row r="928" spans="1:21" x14ac:dyDescent="0.25">
      <c r="A928" s="1">
        <v>908</v>
      </c>
      <c r="B928" s="1" t="str">
        <f>IF(C928="Name:","B"&amp;ROW(A928)&amp;":D"&amp;MATCH("Name:",$C929:$C$1999,0)+ROW(A928)-1,B927)</f>
        <v>B924:D930</v>
      </c>
      <c r="C928" s="1" t="s">
        <v>234</v>
      </c>
      <c r="D928" s="1" t="s">
        <v>421</v>
      </c>
    </row>
    <row r="929" spans="1:21" x14ac:dyDescent="0.25">
      <c r="A929" s="1">
        <v>909</v>
      </c>
      <c r="B929" s="1" t="str">
        <f>IF(C929="Name:","B"&amp;ROW(A929)&amp;":D"&amp;MATCH("Name:",$C930:$C$1999,0)+ROW(A929)-1,B928)</f>
        <v>B924:D930</v>
      </c>
      <c r="C929" s="1" t="s">
        <v>338</v>
      </c>
      <c r="D929" s="1" t="s">
        <v>340</v>
      </c>
    </row>
    <row r="930" spans="1:21" x14ac:dyDescent="0.25">
      <c r="A930" s="1">
        <v>910</v>
      </c>
      <c r="B930" s="1" t="str">
        <f>IF(C930="Name:","B"&amp;ROW(A930)&amp;":D"&amp;MATCH("Name:",$C931:$C$1999,0)+ROW(A930)-1,B929)</f>
        <v>B924:D930</v>
      </c>
      <c r="C930" s="1" t="s">
        <v>418</v>
      </c>
      <c r="D930" s="1" t="s">
        <v>418</v>
      </c>
    </row>
    <row r="931" spans="1:21" x14ac:dyDescent="0.25">
      <c r="A931" s="1">
        <v>911</v>
      </c>
      <c r="B931" s="1" t="str">
        <f>IF(C931="Name:","B"&amp;ROW(A931)&amp;":D"&amp;MATCH("Name:",$C932:$C$1999,0)+ROW(A931)-1,B930)</f>
        <v>B931:D938</v>
      </c>
      <c r="C931" s="1" t="s">
        <v>233</v>
      </c>
      <c r="D931" s="1" t="s">
        <v>13</v>
      </c>
      <c r="E931" s="1" t="str">
        <f ca="1">LEFT(INDEX(INDIRECT($B931),MATCH(E$2,INDIRECT(SUBSTITUTE(SUBSTITUTE($B931,"D","B"),"B","c")),0),3),SEARCH("(",INDEX(INDIRECT($B931),MATCH(E$2,INDIRECT(SUBSTITUTE(SUBSTITUTE($B931,"D","B"),"B","c")),0),3))-2)</f>
        <v>Pratt &amp; Whit</v>
      </c>
      <c r="F931" s="1" t="str">
        <f ca="1">TRIM(SUBSTITUTE(SUBSTITUTE(RIGHT(D931,LEN(D931)-LEN(E931)),")",""),"(",""))</f>
        <v>East Hartford, CT</v>
      </c>
      <c r="G931" s="1" t="str">
        <f ca="1">IFERROR(INDEX(INDIRECT($B931),MATCH(G$2,INDIRECT(SUBSTITUTE(SUBSTITUTE($B931,"D","B"),"B","c")),0),3),"")</f>
        <v>400 Main Street</v>
      </c>
      <c r="H931" s="1" t="str">
        <f t="shared" ref="H931:O931" ca="1" si="734">IFERROR(INDEX(INDIRECT($B931),MATCH(H$2,INDIRECT(SUBSTITUTE(SUBSTITUTE($B931,"D","B"),"B","c")),0),3),"")</f>
        <v/>
      </c>
      <c r="I931" s="1" t="str">
        <f t="shared" ca="1" si="734"/>
        <v/>
      </c>
      <c r="J931" s="1" t="str">
        <f t="shared" ca="1" si="734"/>
        <v>East Hartford, CT 06118</v>
      </c>
      <c r="K931" s="1" t="str">
        <f t="shared" ca="1" si="734"/>
        <v/>
      </c>
      <c r="L931" s="1" t="str">
        <f t="shared" ca="1" si="734"/>
        <v/>
      </c>
      <c r="M931" s="1" t="str">
        <f t="shared" ca="1" si="734"/>
        <v>(860)565-8804</v>
      </c>
      <c r="N931" s="1" t="str">
        <f t="shared" ca="1" si="734"/>
        <v>(860)755-3026</v>
      </c>
      <c r="O931" s="1" t="str">
        <f t="shared" ca="1" si="734"/>
        <v>robert.benjamin@pw.utc.com</v>
      </c>
      <c r="P931" s="1" t="b">
        <f>IF(LEN(P932)&lt;&gt;0,P932,FALSE)</f>
        <v>1</v>
      </c>
      <c r="Q931" s="1" t="b">
        <f t="shared" ref="Q931" si="735">IF(LEN(Q932)&lt;&gt;0,Q932,FALSE)</f>
        <v>1</v>
      </c>
      <c r="R931" s="1" t="b">
        <f t="shared" ref="R931" si="736">IF(LEN(R932)&lt;&gt;0,R932,FALSE)</f>
        <v>1</v>
      </c>
      <c r="S931" s="1" t="b">
        <f t="shared" ref="S931" si="737">IF(LEN(S932)&lt;&gt;0,S932,FALSE)</f>
        <v>0</v>
      </c>
      <c r="T931" s="1" t="b">
        <f t="shared" ref="T931" si="738">IF(LEN(T932)&lt;&gt;0,T932,FALSE)</f>
        <v>1</v>
      </c>
      <c r="U931" s="1" t="b">
        <f t="shared" ref="U931" si="739">IF(LEN(U932)&lt;&gt;0,U932,FALSE)</f>
        <v>1</v>
      </c>
    </row>
    <row r="932" spans="1:21" x14ac:dyDescent="0.25">
      <c r="A932" s="1">
        <v>912</v>
      </c>
      <c r="B932" s="1" t="str">
        <f>IF(C932="Name:","B"&amp;ROW(A932)&amp;":D"&amp;MATCH("Name:",$C933:$C$1999,0)+ROW(A932)-1,B931)</f>
        <v>B931:D938</v>
      </c>
      <c r="C932" s="1" t="s">
        <v>417</v>
      </c>
      <c r="D932" s="1" t="s">
        <v>425</v>
      </c>
      <c r="P932" s="1" t="b">
        <v>1</v>
      </c>
      <c r="Q932" s="1" t="b">
        <v>1</v>
      </c>
      <c r="R932" s="1" t="b">
        <v>1</v>
      </c>
      <c r="T932" s="1" t="b">
        <v>1</v>
      </c>
      <c r="U932" s="1" t="b">
        <v>1</v>
      </c>
    </row>
    <row r="933" spans="1:21" x14ac:dyDescent="0.25">
      <c r="A933" s="1">
        <v>913</v>
      </c>
      <c r="B933" s="1" t="str">
        <f>IF(C933="Name:","B"&amp;ROW(A933)&amp;":D"&amp;MATCH("Name:",$C934:$C$1999,0)+ROW(A933)-1,B932)</f>
        <v>B931:D938</v>
      </c>
      <c r="C933" s="1" t="s">
        <v>240</v>
      </c>
      <c r="D933" s="1" t="s">
        <v>47</v>
      </c>
    </row>
    <row r="934" spans="1:21" x14ac:dyDescent="0.25">
      <c r="A934" s="1">
        <v>914</v>
      </c>
      <c r="B934" s="1" t="str">
        <f>IF(C934="Name:","B"&amp;ROW(A934)&amp;":D"&amp;MATCH("Name:",$C935:$C$1999,0)+ROW(A934)-1,B933)</f>
        <v>B931:D938</v>
      </c>
      <c r="C934" s="1" t="s">
        <v>235</v>
      </c>
      <c r="D934" s="1" t="s">
        <v>16</v>
      </c>
    </row>
    <row r="935" spans="1:21" x14ac:dyDescent="0.25">
      <c r="A935" s="1">
        <v>915</v>
      </c>
      <c r="B935" s="1" t="str">
        <f>IF(C935="Name:","B"&amp;ROW(A935)&amp;":D"&amp;MATCH("Name:",$C936:$C$1999,0)+ROW(A935)-1,B934)</f>
        <v>B931:D938</v>
      </c>
      <c r="C935" s="1" t="s">
        <v>234</v>
      </c>
      <c r="D935" s="1" t="s">
        <v>426</v>
      </c>
    </row>
    <row r="936" spans="1:21" x14ac:dyDescent="0.25">
      <c r="A936" s="1">
        <v>916</v>
      </c>
      <c r="B936" s="1" t="str">
        <f>IF(C936="Name:","B"&amp;ROW(A936)&amp;":D"&amp;MATCH("Name:",$C937:$C$1999,0)+ROW(A936)-1,B935)</f>
        <v>B931:D938</v>
      </c>
      <c r="C936" s="1" t="s">
        <v>339</v>
      </c>
      <c r="D936" s="1" t="s">
        <v>427</v>
      </c>
    </row>
    <row r="937" spans="1:21" x14ac:dyDescent="0.25">
      <c r="A937" s="1">
        <v>917</v>
      </c>
      <c r="B937" s="1" t="str">
        <f>IF(C937="Name:","B"&amp;ROW(A937)&amp;":D"&amp;MATCH("Name:",$C938:$C$1999,0)+ROW(A937)-1,B936)</f>
        <v>B931:D938</v>
      </c>
      <c r="C937" s="1" t="s">
        <v>338</v>
      </c>
      <c r="D937" s="1" t="s">
        <v>343</v>
      </c>
    </row>
    <row r="938" spans="1:21" x14ac:dyDescent="0.25">
      <c r="A938" s="1">
        <v>918</v>
      </c>
      <c r="B938" s="1" t="str">
        <f>IF(C938="Name:","B"&amp;ROW(A938)&amp;":D"&amp;MATCH("Name:",$C939:$C$1999,0)+ROW(A938)-1,B937)</f>
        <v>B931:D938</v>
      </c>
      <c r="C938" s="1" t="s">
        <v>418</v>
      </c>
      <c r="D938" s="1" t="s">
        <v>418</v>
      </c>
    </row>
    <row r="939" spans="1:21" x14ac:dyDescent="0.25">
      <c r="A939" s="1">
        <v>919</v>
      </c>
      <c r="B939" s="1" t="str">
        <f>IF(C939="Name:","B"&amp;ROW(A939)&amp;":D"&amp;MATCH("Name:",$C940:$C$1999,0)+ROW(A939)-1,B938)</f>
        <v>B939:D945</v>
      </c>
      <c r="C939" s="1" t="s">
        <v>233</v>
      </c>
      <c r="D939" s="1" t="s">
        <v>53</v>
      </c>
      <c r="E939" s="1" t="str">
        <f ca="1">LEFT(INDEX(INDIRECT($B939),MATCH(E$2,INDIRECT(SUBSTITUTE(SUBSTITUTE($B939,"D","B"),"B","c")),0),3),SEARCH("(",INDEX(INDIRECT($B939),MATCH(E$2,INDIRECT(SUBSTITUTE(SUBSTITUTE($B939,"D","B"),"B","c")),0),3))-2)</f>
        <v>Sikorsky</v>
      </c>
      <c r="F939" s="1" t="str">
        <f ca="1">TRIM(SUBSTITUTE(SUBSTITUTE(RIGHT(D939,LEN(D939)-LEN(E939)),")",""),"(",""))</f>
        <v>Stratford, CT</v>
      </c>
      <c r="G939" s="1" t="str">
        <f ca="1">IFERROR(INDEX(INDIRECT($B939),MATCH(G$2,INDIRECT(SUBSTITUTE(SUBSTITUTE($B939,"D","B"),"B","c")),0),3),"")</f>
        <v>6900 Main Street</v>
      </c>
      <c r="H939" s="1" t="str">
        <f t="shared" ref="H939:O939" ca="1" si="740">IFERROR(INDEX(INDIRECT($B939),MATCH(H$2,INDIRECT(SUBSTITUTE(SUBSTITUTE($B939,"D","B"),"B","c")),0),3),"")</f>
        <v/>
      </c>
      <c r="I939" s="1" t="str">
        <f t="shared" ca="1" si="740"/>
        <v/>
      </c>
      <c r="J939" s="1" t="str">
        <f t="shared" ca="1" si="740"/>
        <v>Stratford, CT 06615-9129</v>
      </c>
      <c r="K939" s="1" t="str">
        <f t="shared" ca="1" si="740"/>
        <v/>
      </c>
      <c r="L939" s="1" t="str">
        <f t="shared" ca="1" si="740"/>
        <v/>
      </c>
      <c r="M939" s="1" t="str">
        <f t="shared" ca="1" si="740"/>
        <v>(484)785-4432</v>
      </c>
      <c r="N939" s="1" t="str">
        <f t="shared" ca="1" si="740"/>
        <v/>
      </c>
      <c r="O939" s="1" t="str">
        <f t="shared" ca="1" si="740"/>
        <v>susan.j.clapp@lmco.com</v>
      </c>
      <c r="P939" s="1" t="b">
        <f>IF(LEN(P940)&lt;&gt;0,P940,FALSE)</f>
        <v>1</v>
      </c>
      <c r="Q939" s="1" t="b">
        <f t="shared" ref="Q939" si="741">IF(LEN(Q940)&lt;&gt;0,Q940,FALSE)</f>
        <v>0</v>
      </c>
      <c r="R939" s="1" t="b">
        <f t="shared" ref="R939" si="742">IF(LEN(R940)&lt;&gt;0,R940,FALSE)</f>
        <v>1</v>
      </c>
      <c r="S939" s="1" t="b">
        <f t="shared" ref="S939" si="743">IF(LEN(S940)&lt;&gt;0,S940,FALSE)</f>
        <v>1</v>
      </c>
      <c r="T939" s="1" t="b">
        <f t="shared" ref="T939" si="744">IF(LEN(T940)&lt;&gt;0,T940,FALSE)</f>
        <v>0</v>
      </c>
      <c r="U939" s="1" t="b">
        <f t="shared" ref="U939" si="745">IF(LEN(U940)&lt;&gt;0,U940,FALSE)</f>
        <v>1</v>
      </c>
    </row>
    <row r="940" spans="1:21" x14ac:dyDescent="0.25">
      <c r="A940" s="1">
        <v>920</v>
      </c>
      <c r="B940" s="1" t="str">
        <f>IF(C940="Name:","B"&amp;ROW(A940)&amp;":D"&amp;MATCH("Name:",$C941:$C$1999,0)+ROW(A940)-1,B939)</f>
        <v>B939:D945</v>
      </c>
      <c r="C940" s="1" t="s">
        <v>417</v>
      </c>
      <c r="D940" s="1" t="s">
        <v>428</v>
      </c>
      <c r="P940" s="1" t="b">
        <v>1</v>
      </c>
      <c r="R940" s="1" t="b">
        <v>1</v>
      </c>
      <c r="S940" s="1" t="b">
        <v>1</v>
      </c>
      <c r="U940" s="1" t="b">
        <v>1</v>
      </c>
    </row>
    <row r="941" spans="1:21" x14ac:dyDescent="0.25">
      <c r="A941" s="1">
        <v>921</v>
      </c>
      <c r="B941" s="1" t="str">
        <f>IF(C941="Name:","B"&amp;ROW(A941)&amp;":D"&amp;MATCH("Name:",$C942:$C$1999,0)+ROW(A941)-1,B940)</f>
        <v>B939:D945</v>
      </c>
      <c r="C941" s="1" t="s">
        <v>240</v>
      </c>
      <c r="D941" s="1" t="s">
        <v>17</v>
      </c>
    </row>
    <row r="942" spans="1:21" x14ac:dyDescent="0.25">
      <c r="A942" s="1">
        <v>922</v>
      </c>
      <c r="B942" s="1" t="str">
        <f>IF(C942="Name:","B"&amp;ROW(A942)&amp;":D"&amp;MATCH("Name:",$C943:$C$1999,0)+ROW(A942)-1,B941)</f>
        <v>B939:D945</v>
      </c>
      <c r="C942" s="1" t="s">
        <v>235</v>
      </c>
      <c r="D942" s="1" t="s">
        <v>19</v>
      </c>
    </row>
    <row r="943" spans="1:21" x14ac:dyDescent="0.25">
      <c r="A943" s="1">
        <v>923</v>
      </c>
      <c r="B943" s="1" t="str">
        <f>IF(C943="Name:","B"&amp;ROW(A943)&amp;":D"&amp;MATCH("Name:",$C944:$C$1999,0)+ROW(A943)-1,B942)</f>
        <v>B939:D945</v>
      </c>
      <c r="C943" s="1" t="s">
        <v>234</v>
      </c>
      <c r="D943" s="1" t="s">
        <v>429</v>
      </c>
    </row>
    <row r="944" spans="1:21" x14ac:dyDescent="0.25">
      <c r="A944" s="1">
        <v>924</v>
      </c>
      <c r="B944" s="1" t="str">
        <f>IF(C944="Name:","B"&amp;ROW(A944)&amp;":D"&amp;MATCH("Name:",$C945:$C$1999,0)+ROW(A944)-1,B943)</f>
        <v>B939:D945</v>
      </c>
      <c r="C944" s="1" t="s">
        <v>338</v>
      </c>
      <c r="D944" s="1" t="s">
        <v>344</v>
      </c>
    </row>
    <row r="945" spans="1:21" x14ac:dyDescent="0.25">
      <c r="A945" s="1">
        <v>925</v>
      </c>
      <c r="B945" s="1" t="str">
        <f>IF(C945="Name:","B"&amp;ROW(A945)&amp;":D"&amp;MATCH("Name:",$C946:$C$1999,0)+ROW(A945)-1,B944)</f>
        <v>B939:D945</v>
      </c>
      <c r="C945" s="1" t="s">
        <v>418</v>
      </c>
      <c r="D945" s="1" t="s">
        <v>418</v>
      </c>
    </row>
    <row r="946" spans="1:21" x14ac:dyDescent="0.25">
      <c r="A946" s="1">
        <v>926</v>
      </c>
      <c r="B946" s="1" t="str">
        <f>IF(C946="Name:","B"&amp;ROW(A946)&amp;":D"&amp;MATCH("Name:",$C947:$C$1999,0)+ROW(A946)-1,B945)</f>
        <v>B946:D953</v>
      </c>
      <c r="C946" s="1" t="s">
        <v>233</v>
      </c>
      <c r="D946" s="1" t="s">
        <v>174</v>
      </c>
      <c r="E946" s="1" t="str">
        <f ca="1">LEFT(INDEX(INDIRECT($B946),MATCH(E$2,INDIRECT(SUBSTITUTE(SUBSTITUTE($B946,"D","B"),"B","c")),0),3),SEARCH("(",INDEX(INDIRECT($B946),MATCH(E$2,INDIRECT(SUBSTITUTE(SUBSTITUTE($B946,"D","B"),"B","c")),0),3))-2)</f>
        <v>Piper Aircraft</v>
      </c>
      <c r="F946" s="1" t="str">
        <f ca="1">TRIM(SUBSTITUTE(SUBSTITUTE(RIGHT(D946,LEN(D946)-LEN(E946)),")",""),"(",""))</f>
        <v>Vero Beach, FL</v>
      </c>
      <c r="G946" s="1" t="str">
        <f ca="1">IFERROR(INDEX(INDIRECT($B946),MATCH(G$2,INDIRECT(SUBSTITUTE(SUBSTITUTE($B946,"D","B"),"B","c")),0),3),"")</f>
        <v>2926 Piper Dr.</v>
      </c>
      <c r="H946" s="1" t="str">
        <f t="shared" ref="H946:O946" ca="1" si="746">IFERROR(INDEX(INDIRECT($B946),MATCH(H$2,INDIRECT(SUBSTITUTE(SUBSTITUTE($B946,"D","B"),"B","c")),0),3),"")</f>
        <v/>
      </c>
      <c r="I946" s="1" t="str">
        <f t="shared" ca="1" si="746"/>
        <v/>
      </c>
      <c r="J946" s="1" t="str">
        <f t="shared" ca="1" si="746"/>
        <v>Vero Beach, FL 32960</v>
      </c>
      <c r="K946" s="1" t="str">
        <f t="shared" ca="1" si="746"/>
        <v/>
      </c>
      <c r="L946" s="1" t="str">
        <f t="shared" ca="1" si="746"/>
        <v/>
      </c>
      <c r="M946" s="1" t="str">
        <f t="shared" ca="1" si="746"/>
        <v>(772)299-2267</v>
      </c>
      <c r="N946" s="1" t="str">
        <f t="shared" ca="1" si="746"/>
        <v>(772)978-6563</v>
      </c>
      <c r="O946" s="1" t="str">
        <f t="shared" ca="1" si="746"/>
        <v>mitch.cannon@piper.com</v>
      </c>
      <c r="P946" s="1" t="b">
        <f>IF(LEN(P947)&lt;&gt;0,P947,FALSE)</f>
        <v>0</v>
      </c>
      <c r="Q946" s="1" t="b">
        <f t="shared" ref="Q946" si="747">IF(LEN(Q947)&lt;&gt;0,Q947,FALSE)</f>
        <v>0</v>
      </c>
      <c r="R946" s="1" t="b">
        <f t="shared" ref="R946" si="748">IF(LEN(R947)&lt;&gt;0,R947,FALSE)</f>
        <v>0</v>
      </c>
      <c r="S946" s="1" t="b">
        <f t="shared" ref="S946" si="749">IF(LEN(S947)&lt;&gt;0,S947,FALSE)</f>
        <v>0</v>
      </c>
      <c r="T946" s="1" t="b">
        <f t="shared" ref="T946" si="750">IF(LEN(T947)&lt;&gt;0,T947,FALSE)</f>
        <v>0</v>
      </c>
      <c r="U946" s="1" t="b">
        <f t="shared" ref="U946" si="751">IF(LEN(U947)&lt;&gt;0,U947,FALSE)</f>
        <v>1</v>
      </c>
    </row>
    <row r="947" spans="1:21" x14ac:dyDescent="0.25">
      <c r="A947" s="1">
        <v>927</v>
      </c>
      <c r="B947" s="1" t="str">
        <f>IF(C947="Name:","B"&amp;ROW(A947)&amp;":D"&amp;MATCH("Name:",$C948:$C$1999,0)+ROW(A947)-1,B946)</f>
        <v>B946:D953</v>
      </c>
      <c r="C947" s="1" t="s">
        <v>417</v>
      </c>
      <c r="D947" s="1" t="s">
        <v>232</v>
      </c>
      <c r="U947" s="1" t="b">
        <v>1</v>
      </c>
    </row>
    <row r="948" spans="1:21" x14ac:dyDescent="0.25">
      <c r="A948" s="1">
        <v>928</v>
      </c>
      <c r="B948" s="1" t="str">
        <f>IF(C948="Name:","B"&amp;ROW(A948)&amp;":D"&amp;MATCH("Name:",$C949:$C$1999,0)+ROW(A948)-1,B947)</f>
        <v>B946:D953</v>
      </c>
      <c r="C948" s="1" t="s">
        <v>240</v>
      </c>
      <c r="D948" s="1" t="s">
        <v>175</v>
      </c>
    </row>
    <row r="949" spans="1:21" x14ac:dyDescent="0.25">
      <c r="A949" s="1">
        <v>929</v>
      </c>
      <c r="B949" s="1" t="str">
        <f>IF(C949="Name:","B"&amp;ROW(A949)&amp;":D"&amp;MATCH("Name:",$C950:$C$1999,0)+ROW(A949)-1,B948)</f>
        <v>B946:D953</v>
      </c>
      <c r="C949" s="1" t="s">
        <v>235</v>
      </c>
      <c r="D949" s="1" t="s">
        <v>176</v>
      </c>
    </row>
    <row r="950" spans="1:21" x14ac:dyDescent="0.25">
      <c r="A950" s="1">
        <v>930</v>
      </c>
      <c r="B950" s="1" t="str">
        <f>IF(C950="Name:","B"&amp;ROW(A950)&amp;":D"&amp;MATCH("Name:",$C951:$C$1999,0)+ROW(A950)-1,B949)</f>
        <v>B946:D953</v>
      </c>
      <c r="C950" s="1" t="s">
        <v>234</v>
      </c>
      <c r="D950" s="1" t="s">
        <v>542</v>
      </c>
    </row>
    <row r="951" spans="1:21" x14ac:dyDescent="0.25">
      <c r="A951" s="1">
        <v>931</v>
      </c>
      <c r="B951" s="1" t="str">
        <f>IF(C951="Name:","B"&amp;ROW(A951)&amp;":D"&amp;MATCH("Name:",$C952:$C$1999,0)+ROW(A951)-1,B950)</f>
        <v>B946:D953</v>
      </c>
      <c r="C951" s="1" t="s">
        <v>339</v>
      </c>
      <c r="D951" s="1" t="s">
        <v>543</v>
      </c>
    </row>
    <row r="952" spans="1:21" x14ac:dyDescent="0.25">
      <c r="A952" s="1">
        <v>932</v>
      </c>
      <c r="B952" s="1" t="str">
        <f>IF(C952="Name:","B"&amp;ROW(A952)&amp;":D"&amp;MATCH("Name:",$C953:$C$1999,0)+ROW(A952)-1,B951)</f>
        <v>B946:D953</v>
      </c>
      <c r="C952" s="1" t="s">
        <v>338</v>
      </c>
      <c r="D952" s="1" t="s">
        <v>416</v>
      </c>
    </row>
    <row r="953" spans="1:21" x14ac:dyDescent="0.25">
      <c r="A953" s="1">
        <v>933</v>
      </c>
      <c r="B953" s="1" t="str">
        <f>IF(C953="Name:","B"&amp;ROW(A953)&amp;":D"&amp;MATCH("Name:",$C954:$C$1999,0)+ROW(A953)-1,B952)</f>
        <v>B946:D953</v>
      </c>
      <c r="C953" s="1" t="s">
        <v>418</v>
      </c>
      <c r="D953" s="1" t="s">
        <v>418</v>
      </c>
    </row>
    <row r="954" spans="1:21" x14ac:dyDescent="0.25">
      <c r="A954" s="1">
        <v>934</v>
      </c>
      <c r="B954" s="1" t="str">
        <f>IF(C954="Name:","B"&amp;ROW(A954)&amp;":D"&amp;MATCH("Name:",$C955:$C$1999,0)+ROW(A954)-1,B953)</f>
        <v>B954:D961</v>
      </c>
      <c r="C954" s="1" t="s">
        <v>233</v>
      </c>
      <c r="D954" s="1" t="s">
        <v>61</v>
      </c>
      <c r="E954" s="1" t="str">
        <f ca="1">LEFT(INDEX(INDIRECT($B954),MATCH(E$2,INDIRECT(SUBSTITUTE(SUBSTITUTE($B954,"D","B"),"B","c")),0),3),SEARCH("(",INDEX(INDIRECT($B954),MATCH(E$2,INDIRECT(SUBSTITUTE(SUBSTITUTE($B954,"D","B"),"B","c")),0),3))-2)</f>
        <v>Gulfstream</v>
      </c>
      <c r="F954" s="1" t="str">
        <f ca="1">TRIM(SUBSTITUTE(SUBSTITUTE(RIGHT(D954,LEN(D954)-LEN(E954)),")",""),"(",""))</f>
        <v>Savannah, GA</v>
      </c>
      <c r="G954" s="1" t="str">
        <f ca="1">IFERROR(INDEX(INDIRECT($B954),MATCH(G$2,INDIRECT(SUBSTITUTE(SUBSTITUTE($B954,"D","B"),"B","c")),0),3),"")</f>
        <v>P.O. Box 2206</v>
      </c>
      <c r="H954" s="1" t="str">
        <f t="shared" ref="H954:O954" ca="1" si="752">IFERROR(INDEX(INDIRECT($B954),MATCH(H$2,INDIRECT(SUBSTITUTE(SUBSTITUTE($B954,"D","B"),"B","c")),0),3),"")</f>
        <v/>
      </c>
      <c r="I954" s="1" t="str">
        <f t="shared" ca="1" si="752"/>
        <v/>
      </c>
      <c r="J954" s="1" t="str">
        <f t="shared" ca="1" si="752"/>
        <v>Savannah, GA 31402-2206</v>
      </c>
      <c r="K954" s="1" t="str">
        <f t="shared" ca="1" si="752"/>
        <v/>
      </c>
      <c r="L954" s="1" t="str">
        <f t="shared" ca="1" si="752"/>
        <v/>
      </c>
      <c r="M954" s="1" t="str">
        <f t="shared" ca="1" si="752"/>
        <v>(912)965-8868</v>
      </c>
      <c r="N954" s="1" t="str">
        <f t="shared" ca="1" si="752"/>
        <v>(912)965-2900</v>
      </c>
      <c r="O954" s="1" t="str">
        <f t="shared" ca="1" si="752"/>
        <v>robert.glasscock@gulfstream.com</v>
      </c>
      <c r="P954" s="1" t="b">
        <f>IF(LEN(P955)&lt;&gt;0,P955,FALSE)</f>
        <v>1</v>
      </c>
      <c r="Q954" s="1" t="b">
        <f t="shared" ref="Q954" si="753">IF(LEN(Q955)&lt;&gt;0,Q955,FALSE)</f>
        <v>1</v>
      </c>
      <c r="R954" s="1" t="b">
        <f t="shared" ref="R954" si="754">IF(LEN(R955)&lt;&gt;0,R955,FALSE)</f>
        <v>1</v>
      </c>
      <c r="S954" s="1" t="b">
        <f t="shared" ref="S954" si="755">IF(LEN(S955)&lt;&gt;0,S955,FALSE)</f>
        <v>1</v>
      </c>
      <c r="T954" s="1" t="b">
        <f t="shared" ref="T954" si="756">IF(LEN(T955)&lt;&gt;0,T955,FALSE)</f>
        <v>0</v>
      </c>
      <c r="U954" s="1" t="b">
        <f t="shared" ref="U954" si="757">IF(LEN(U955)&lt;&gt;0,U955,FALSE)</f>
        <v>1</v>
      </c>
    </row>
    <row r="955" spans="1:21" x14ac:dyDescent="0.25">
      <c r="A955" s="1">
        <v>935</v>
      </c>
      <c r="B955" s="1" t="str">
        <f>IF(C955="Name:","B"&amp;ROW(A955)&amp;":D"&amp;MATCH("Name:",$C956:$C$1999,0)+ROW(A955)-1,B954)</f>
        <v>B954:D961</v>
      </c>
      <c r="C955" s="1" t="s">
        <v>417</v>
      </c>
      <c r="D955" s="1" t="s">
        <v>431</v>
      </c>
      <c r="P955" s="1" t="b">
        <v>1</v>
      </c>
      <c r="Q955" s="1" t="b">
        <v>1</v>
      </c>
      <c r="R955" s="1" t="b">
        <v>1</v>
      </c>
      <c r="S955" s="1" t="b">
        <v>1</v>
      </c>
      <c r="U955" s="1" t="b">
        <v>1</v>
      </c>
    </row>
    <row r="956" spans="1:21" x14ac:dyDescent="0.25">
      <c r="A956" s="1">
        <v>936</v>
      </c>
      <c r="B956" s="1" t="str">
        <f>IF(C956="Name:","B"&amp;ROW(A956)&amp;":D"&amp;MATCH("Name:",$C957:$C$1999,0)+ROW(A956)-1,B955)</f>
        <v>B954:D961</v>
      </c>
      <c r="C956" s="1" t="s">
        <v>240</v>
      </c>
      <c r="D956" s="1" t="s">
        <v>62</v>
      </c>
    </row>
    <row r="957" spans="1:21" x14ac:dyDescent="0.25">
      <c r="A957" s="1">
        <v>937</v>
      </c>
      <c r="B957" s="1" t="str">
        <f>IF(C957="Name:","B"&amp;ROW(A957)&amp;":D"&amp;MATCH("Name:",$C958:$C$1999,0)+ROW(A957)-1,B956)</f>
        <v>B954:D961</v>
      </c>
      <c r="C957" s="1" t="s">
        <v>235</v>
      </c>
      <c r="D957" s="1" t="s">
        <v>23</v>
      </c>
    </row>
    <row r="958" spans="1:21" x14ac:dyDescent="0.25">
      <c r="A958" s="1">
        <v>938</v>
      </c>
      <c r="B958" s="1" t="str">
        <f>IF(C958="Name:","B"&amp;ROW(A958)&amp;":D"&amp;MATCH("Name:",$C959:$C$1999,0)+ROW(A958)-1,B957)</f>
        <v>B954:D961</v>
      </c>
      <c r="C958" s="1" t="s">
        <v>234</v>
      </c>
      <c r="D958" s="1" t="s">
        <v>432</v>
      </c>
    </row>
    <row r="959" spans="1:21" x14ac:dyDescent="0.25">
      <c r="A959" s="1">
        <v>939</v>
      </c>
      <c r="B959" s="1" t="str">
        <f>IF(C959="Name:","B"&amp;ROW(A959)&amp;":D"&amp;MATCH("Name:",$C960:$C$1999,0)+ROW(A959)-1,B958)</f>
        <v>B954:D961</v>
      </c>
      <c r="C959" s="1" t="s">
        <v>339</v>
      </c>
      <c r="D959" s="1" t="s">
        <v>433</v>
      </c>
    </row>
    <row r="960" spans="1:21" x14ac:dyDescent="0.25">
      <c r="A960" s="1">
        <v>940</v>
      </c>
      <c r="B960" s="1" t="str">
        <f>IF(C960="Name:","B"&amp;ROW(A960)&amp;":D"&amp;MATCH("Name:",$C961:$C$1999,0)+ROW(A960)-1,B959)</f>
        <v>B954:D961</v>
      </c>
      <c r="C960" s="1" t="s">
        <v>338</v>
      </c>
      <c r="D960" s="1" t="s">
        <v>346</v>
      </c>
    </row>
    <row r="961" spans="1:21" x14ac:dyDescent="0.25">
      <c r="A961" s="1">
        <v>941</v>
      </c>
      <c r="B961" s="1" t="str">
        <f>IF(C961="Name:","B"&amp;ROW(A961)&amp;":D"&amp;MATCH("Name:",$C962:$C$1999,0)+ROW(A961)-1,B960)</f>
        <v>B954:D961</v>
      </c>
      <c r="C961" s="1" t="s">
        <v>418</v>
      </c>
      <c r="D961" s="1" t="s">
        <v>418</v>
      </c>
    </row>
    <row r="962" spans="1:21" x14ac:dyDescent="0.25">
      <c r="A962" s="1">
        <v>942</v>
      </c>
      <c r="B962" s="1" t="str">
        <f>IF(C962="Name:","B"&amp;ROW(A962)&amp;":D"&amp;MATCH("Name:",$C963:$C$1999,0)+ROW(A962)-1,B961)</f>
        <v>B962:D969</v>
      </c>
      <c r="C962" s="1" t="s">
        <v>233</v>
      </c>
      <c r="D962" s="1" t="s">
        <v>2</v>
      </c>
      <c r="E962" s="1" t="str">
        <f ca="1">LEFT(INDEX(INDIRECT($B962),MATCH(E$2,INDIRECT(SUBSTITUTE(SUBSTITUTE($B962,"D","B"),"B","c")),0),3),SEARCH("(",INDEX(INDIRECT($B962),MATCH(E$2,INDIRECT(SUBSTITUTE(SUBSTITUTE($B962,"D","B"),"B","c")),0),3))-2)</f>
        <v>Learjet Inc</v>
      </c>
      <c r="F962" s="1" t="str">
        <f ca="1">TRIM(SUBSTITUTE(SUBSTITUTE(RIGHT(D962,LEN(D962)-LEN(E962)),")",""),"(",""))</f>
        <v>Wichita, KS</v>
      </c>
      <c r="G962" s="1" t="str">
        <f ca="1">IFERROR(INDEX(INDIRECT($B962),MATCH(G$2,INDIRECT(SUBSTITUTE(SUBSTITUTE($B962,"D","B"),"B","c")),0),3),"")</f>
        <v>One Learjet Way</v>
      </c>
      <c r="H962" s="1" t="str">
        <f t="shared" ref="H962:O962" ca="1" si="758">IFERROR(INDEX(INDIRECT($B962),MATCH(H$2,INDIRECT(SUBSTITUTE(SUBSTITUTE($B962,"D","B"),"B","c")),0),3),"")</f>
        <v/>
      </c>
      <c r="I962" s="1" t="str">
        <f t="shared" ca="1" si="758"/>
        <v/>
      </c>
      <c r="J962" s="1" t="str">
        <f t="shared" ca="1" si="758"/>
        <v>Wichita, KS 67209-2942</v>
      </c>
      <c r="K962" s="1" t="str">
        <f t="shared" ca="1" si="758"/>
        <v/>
      </c>
      <c r="L962" s="1" t="str">
        <f t="shared" ca="1" si="758"/>
        <v/>
      </c>
      <c r="M962" s="1" t="str">
        <f t="shared" ca="1" si="758"/>
        <v>(316)946-3446</v>
      </c>
      <c r="N962" s="1" t="str">
        <f t="shared" ca="1" si="758"/>
        <v>(316)946-2809</v>
      </c>
      <c r="O962" s="1" t="str">
        <f t="shared" ca="1" si="758"/>
        <v>keith.johnston@aero.bombardier.com</v>
      </c>
      <c r="P962" s="1" t="b">
        <f>IF(LEN(P963)&lt;&gt;0,P963,FALSE)</f>
        <v>1</v>
      </c>
      <c r="Q962" s="1" t="b">
        <f t="shared" ref="Q962" si="759">IF(LEN(Q963)&lt;&gt;0,Q963,FALSE)</f>
        <v>0</v>
      </c>
      <c r="R962" s="1" t="b">
        <f t="shared" ref="R962" si="760">IF(LEN(R963)&lt;&gt;0,R963,FALSE)</f>
        <v>1</v>
      </c>
      <c r="S962" s="1" t="b">
        <f t="shared" ref="S962" si="761">IF(LEN(S963)&lt;&gt;0,S963,FALSE)</f>
        <v>1</v>
      </c>
      <c r="T962" s="1" t="b">
        <f t="shared" ref="T962" si="762">IF(LEN(T963)&lt;&gt;0,T963,FALSE)</f>
        <v>0</v>
      </c>
      <c r="U962" s="1" t="b">
        <f t="shared" ref="U962" si="763">IF(LEN(U963)&lt;&gt;0,U963,FALSE)</f>
        <v>1</v>
      </c>
    </row>
    <row r="963" spans="1:21" x14ac:dyDescent="0.25">
      <c r="A963" s="1">
        <v>943</v>
      </c>
      <c r="B963" s="1" t="str">
        <f>IF(C963="Name:","B"&amp;ROW(A963)&amp;":D"&amp;MATCH("Name:",$C964:$C$1999,0)+ROW(A963)-1,B962)</f>
        <v>B962:D969</v>
      </c>
      <c r="C963" s="1" t="s">
        <v>417</v>
      </c>
      <c r="D963" s="1" t="s">
        <v>428</v>
      </c>
      <c r="P963" s="1" t="b">
        <v>1</v>
      </c>
      <c r="R963" s="1" t="b">
        <v>1</v>
      </c>
      <c r="S963" s="1" t="b">
        <v>1</v>
      </c>
      <c r="U963" s="1" t="b">
        <v>1</v>
      </c>
    </row>
    <row r="964" spans="1:21" x14ac:dyDescent="0.25">
      <c r="A964" s="1">
        <v>944</v>
      </c>
      <c r="B964" s="1" t="str">
        <f>IF(C964="Name:","B"&amp;ROW(A964)&amp;":D"&amp;MATCH("Name:",$C965:$C$1999,0)+ROW(A964)-1,B963)</f>
        <v>B962:D969</v>
      </c>
      <c r="C964" s="1" t="s">
        <v>240</v>
      </c>
      <c r="D964" s="1" t="s">
        <v>5</v>
      </c>
    </row>
    <row r="965" spans="1:21" x14ac:dyDescent="0.25">
      <c r="A965" s="1">
        <v>945</v>
      </c>
      <c r="B965" s="1" t="str">
        <f>IF(C965="Name:","B"&amp;ROW(A965)&amp;":D"&amp;MATCH("Name:",$C966:$C$1999,0)+ROW(A965)-1,B964)</f>
        <v>B962:D969</v>
      </c>
      <c r="C965" s="1" t="s">
        <v>235</v>
      </c>
      <c r="D965" s="1" t="s">
        <v>7</v>
      </c>
    </row>
    <row r="966" spans="1:21" x14ac:dyDescent="0.25">
      <c r="A966" s="1">
        <v>946</v>
      </c>
      <c r="B966" s="1" t="str">
        <f>IF(C966="Name:","B"&amp;ROW(A966)&amp;":D"&amp;MATCH("Name:",$C967:$C$1999,0)+ROW(A966)-1,B965)</f>
        <v>B962:D969</v>
      </c>
      <c r="C966" s="1" t="s">
        <v>234</v>
      </c>
      <c r="D966" s="1" t="s">
        <v>436</v>
      </c>
    </row>
    <row r="967" spans="1:21" x14ac:dyDescent="0.25">
      <c r="A967" s="1">
        <v>947</v>
      </c>
      <c r="B967" s="1" t="str">
        <f>IF(C967="Name:","B"&amp;ROW(A967)&amp;":D"&amp;MATCH("Name:",$C968:$C$1999,0)+ROW(A967)-1,B966)</f>
        <v>B962:D969</v>
      </c>
      <c r="C967" s="1" t="s">
        <v>339</v>
      </c>
      <c r="D967" s="1" t="s">
        <v>437</v>
      </c>
    </row>
    <row r="968" spans="1:21" x14ac:dyDescent="0.25">
      <c r="A968" s="1">
        <v>948</v>
      </c>
      <c r="B968" s="1" t="str">
        <f>IF(C968="Name:","B"&amp;ROW(A968)&amp;":D"&amp;MATCH("Name:",$C969:$C$1999,0)+ROW(A968)-1,B967)</f>
        <v>B962:D969</v>
      </c>
      <c r="C968" s="1" t="s">
        <v>338</v>
      </c>
      <c r="D968" s="1" t="s">
        <v>348</v>
      </c>
    </row>
    <row r="969" spans="1:21" x14ac:dyDescent="0.25">
      <c r="A969" s="1">
        <v>949</v>
      </c>
      <c r="B969" s="1" t="str">
        <f>IF(C969="Name:","B"&amp;ROW(A969)&amp;":D"&amp;MATCH("Name:",$C970:$C$1999,0)+ROW(A969)-1,B968)</f>
        <v>B962:D969</v>
      </c>
      <c r="C969" s="1" t="s">
        <v>418</v>
      </c>
      <c r="D969" s="1" t="s">
        <v>418</v>
      </c>
    </row>
    <row r="970" spans="1:21" x14ac:dyDescent="0.25">
      <c r="A970" s="1">
        <v>950</v>
      </c>
      <c r="B970" s="1" t="str">
        <f>IF(C970="Name:","B"&amp;ROW(A970)&amp;":D"&amp;MATCH("Name:",$C971:$C$1999,0)+ROW(A970)-1,B969)</f>
        <v>B970:D977</v>
      </c>
      <c r="C970" s="1" t="s">
        <v>233</v>
      </c>
      <c r="D970" s="1" t="s">
        <v>10</v>
      </c>
      <c r="E970" s="1" t="str">
        <f ca="1">LEFT(INDEX(INDIRECT($B970),MATCH(E$2,INDIRECT(SUBSTITUTE(SUBSTITUTE($B970,"D","B"),"B","c")),0),3),SEARCH("(",INDEX(INDIRECT($B970),MATCH(E$2,INDIRECT(SUBSTITUTE(SUBSTITUTE($B970,"D","B"),"B","c")),0),3))-2)</f>
        <v>Textron</v>
      </c>
      <c r="F970" s="1" t="str">
        <f ca="1">TRIM(SUBSTITUTE(SUBSTITUTE(RIGHT(D970,LEN(D970)-LEN(E970)),")",""),"(",""))</f>
        <v>Wichita, KS</v>
      </c>
      <c r="G970" s="1" t="str">
        <f ca="1">IFERROR(INDEX(INDIRECT($B970),MATCH(G$2,INDIRECT(SUBSTITUTE(SUBSTITUTE($B970,"D","B"),"B","c")),0),3),"")</f>
        <v>One Cessna Boulevard, Mail Stop W2-2</v>
      </c>
      <c r="H970" s="1" t="str">
        <f t="shared" ref="H970:O970" ca="1" si="764">IFERROR(INDEX(INDIRECT($B970),MATCH(H$2,INDIRECT(SUBSTITUTE(SUBSTITUTE($B970,"D","B"),"B","c")),0),3),"")</f>
        <v/>
      </c>
      <c r="I970" s="1" t="str">
        <f t="shared" ca="1" si="764"/>
        <v/>
      </c>
      <c r="J970" s="1" t="str">
        <f t="shared" ca="1" si="764"/>
        <v>Wichita, KS 67215</v>
      </c>
      <c r="K970" s="1" t="str">
        <f t="shared" ca="1" si="764"/>
        <v/>
      </c>
      <c r="L970" s="1" t="str">
        <f t="shared" ca="1" si="764"/>
        <v/>
      </c>
      <c r="M970" s="1" t="str">
        <f t="shared" ca="1" si="764"/>
        <v>(316)517-3764</v>
      </c>
      <c r="N970" s="1" t="str">
        <f t="shared" ca="1" si="764"/>
        <v>(316)671-2440</v>
      </c>
      <c r="O970" s="1" t="str">
        <f t="shared" ca="1" si="764"/>
        <v>sgielisch@txtav.com</v>
      </c>
      <c r="P970" s="1" t="b">
        <f>IF(LEN(P971)&lt;&gt;0,P971,FALSE)</f>
        <v>1</v>
      </c>
      <c r="Q970" s="1" t="b">
        <f t="shared" ref="Q970" si="765">IF(LEN(Q971)&lt;&gt;0,Q971,FALSE)</f>
        <v>0</v>
      </c>
      <c r="R970" s="1" t="b">
        <f t="shared" ref="R970" si="766">IF(LEN(R971)&lt;&gt;0,R971,FALSE)</f>
        <v>1</v>
      </c>
      <c r="S970" s="1" t="b">
        <f t="shared" ref="S970" si="767">IF(LEN(S971)&lt;&gt;0,S971,FALSE)</f>
        <v>1</v>
      </c>
      <c r="T970" s="1" t="b">
        <f t="shared" ref="T970" si="768">IF(LEN(T971)&lt;&gt;0,T971,FALSE)</f>
        <v>0</v>
      </c>
      <c r="U970" s="1" t="b">
        <f t="shared" ref="U970" si="769">IF(LEN(U971)&lt;&gt;0,U971,FALSE)</f>
        <v>1</v>
      </c>
    </row>
    <row r="971" spans="1:21" x14ac:dyDescent="0.25">
      <c r="A971" s="1">
        <v>951</v>
      </c>
      <c r="B971" s="1" t="str">
        <f>IF(C971="Name:","B"&amp;ROW(A971)&amp;":D"&amp;MATCH("Name:",$C972:$C$1999,0)+ROW(A971)-1,B970)</f>
        <v>B970:D977</v>
      </c>
      <c r="C971" s="1" t="s">
        <v>417</v>
      </c>
      <c r="D971" s="1" t="s">
        <v>428</v>
      </c>
      <c r="P971" s="1" t="b">
        <v>1</v>
      </c>
      <c r="R971" s="1" t="b">
        <v>1</v>
      </c>
      <c r="S971" s="1" t="b">
        <v>1</v>
      </c>
      <c r="U971" s="1" t="b">
        <v>1</v>
      </c>
    </row>
    <row r="972" spans="1:21" x14ac:dyDescent="0.25">
      <c r="A972" s="1">
        <v>952</v>
      </c>
      <c r="B972" s="1" t="str">
        <f>IF(C972="Name:","B"&amp;ROW(A972)&amp;":D"&amp;MATCH("Name:",$C973:$C$1999,0)+ROW(A972)-1,B971)</f>
        <v>B970:D977</v>
      </c>
      <c r="C972" s="1" t="s">
        <v>240</v>
      </c>
      <c r="D972" s="1" t="s">
        <v>39</v>
      </c>
    </row>
    <row r="973" spans="1:21" x14ac:dyDescent="0.25">
      <c r="A973" s="1">
        <v>953</v>
      </c>
      <c r="B973" s="1" t="str">
        <f>IF(C973="Name:","B"&amp;ROW(A973)&amp;":D"&amp;MATCH("Name:",$C974:$C$1999,0)+ROW(A973)-1,B972)</f>
        <v>B970:D977</v>
      </c>
      <c r="C973" s="1" t="s">
        <v>235</v>
      </c>
      <c r="D973" s="1" t="s">
        <v>41</v>
      </c>
    </row>
    <row r="974" spans="1:21" x14ac:dyDescent="0.25">
      <c r="A974" s="1">
        <v>954</v>
      </c>
      <c r="B974" s="1" t="str">
        <f>IF(C974="Name:","B"&amp;ROW(A974)&amp;":D"&amp;MATCH("Name:",$C975:$C$1999,0)+ROW(A974)-1,B973)</f>
        <v>B970:D977</v>
      </c>
      <c r="C974" s="1" t="s">
        <v>234</v>
      </c>
      <c r="D974" s="1" t="s">
        <v>440</v>
      </c>
    </row>
    <row r="975" spans="1:21" x14ac:dyDescent="0.25">
      <c r="A975" s="1">
        <v>955</v>
      </c>
      <c r="B975" s="1" t="str">
        <f>IF(C975="Name:","B"&amp;ROW(A975)&amp;":D"&amp;MATCH("Name:",$C976:$C$1999,0)+ROW(A975)-1,B974)</f>
        <v>B970:D977</v>
      </c>
      <c r="C975" s="1" t="s">
        <v>339</v>
      </c>
      <c r="D975" s="1" t="s">
        <v>441</v>
      </c>
    </row>
    <row r="976" spans="1:21" x14ac:dyDescent="0.25">
      <c r="A976" s="1">
        <v>956</v>
      </c>
      <c r="B976" s="1" t="str">
        <f>IF(C976="Name:","B"&amp;ROW(A976)&amp;":D"&amp;MATCH("Name:",$C977:$C$1999,0)+ROW(A976)-1,B975)</f>
        <v>B970:D977</v>
      </c>
      <c r="C976" s="1" t="s">
        <v>338</v>
      </c>
      <c r="D976" s="1" t="s">
        <v>350</v>
      </c>
    </row>
    <row r="977" spans="1:21" x14ac:dyDescent="0.25">
      <c r="A977" s="1">
        <v>957</v>
      </c>
      <c r="B977" s="1" t="str">
        <f>IF(C977="Name:","B"&amp;ROW(A977)&amp;":D"&amp;MATCH("Name:",$C978:$C$1999,0)+ROW(A977)-1,B976)</f>
        <v>B970:D977</v>
      </c>
      <c r="C977" s="1" t="s">
        <v>418</v>
      </c>
      <c r="D977" s="1" t="s">
        <v>418</v>
      </c>
    </row>
    <row r="978" spans="1:21" x14ac:dyDescent="0.25">
      <c r="A978" s="1">
        <v>958</v>
      </c>
      <c r="B978" s="1" t="str">
        <f>IF(C978="Name:","B"&amp;ROW(A978)&amp;":D"&amp;MATCH("Name:",$C979:$C$1999,0)+ROW(A978)-1,B977)</f>
        <v>B978:D985</v>
      </c>
      <c r="C978" s="1" t="s">
        <v>233</v>
      </c>
      <c r="D978" s="1" t="s">
        <v>46</v>
      </c>
      <c r="E978" s="1" t="str">
        <f ca="1">LEFT(INDEX(INDIRECT($B978),MATCH(E$2,INDIRECT(SUBSTITUTE(SUBSTITUTE($B978,"D","B"),"B","c")),0),3),SEARCH("(",INDEX(INDIRECT($B978),MATCH(E$2,INDIRECT(SUBSTITUTE(SUBSTITUTE($B978,"D","B"),"B","c")),0),3))-2)</f>
        <v>Williams Intl</v>
      </c>
      <c r="F978" s="1" t="str">
        <f ca="1">TRIM(SUBSTITUTE(SUBSTITUTE(RIGHT(D978,LEN(D978)-LEN(E978)),")",""),"(",""))</f>
        <v>Walled Lake, MI</v>
      </c>
      <c r="G978" s="1" t="str">
        <f ca="1">IFERROR(INDEX(INDIRECT($B978),MATCH(G$2,INDIRECT(SUBSTITUTE(SUBSTITUTE($B978,"D","B"),"B","c")),0),3),"")</f>
        <v>P.O.Box 200 2280 W. Maple Rd.</v>
      </c>
      <c r="H978" s="1" t="str">
        <f t="shared" ref="H978:O978" ca="1" si="770">IFERROR(INDEX(INDIRECT($B978),MATCH(H$2,INDIRECT(SUBSTITUTE(SUBSTITUTE($B978,"D","B"),"B","c")),0),3),"")</f>
        <v/>
      </c>
      <c r="I978" s="1" t="str">
        <f t="shared" ca="1" si="770"/>
        <v/>
      </c>
      <c r="J978" s="1" t="str">
        <f t="shared" ca="1" si="770"/>
        <v>Walled Lake, MI 48390-0200</v>
      </c>
      <c r="K978" s="1" t="str">
        <f t="shared" ca="1" si="770"/>
        <v/>
      </c>
      <c r="L978" s="1" t="str">
        <f t="shared" ca="1" si="770"/>
        <v/>
      </c>
      <c r="M978" s="1" t="str">
        <f t="shared" ca="1" si="770"/>
        <v>(248)960-2460</v>
      </c>
      <c r="N978" s="1" t="str">
        <f t="shared" ca="1" si="770"/>
        <v>(248)669-9515</v>
      </c>
      <c r="O978" s="1" t="str">
        <f t="shared" ca="1" si="770"/>
        <v>pbonnen@williams-int.com</v>
      </c>
      <c r="P978" s="1" t="b">
        <f>IF(LEN(P979)&lt;&gt;0,P979,FALSE)</f>
        <v>0</v>
      </c>
      <c r="Q978" s="1" t="b">
        <f t="shared" ref="Q978" si="771">IF(LEN(Q979)&lt;&gt;0,Q979,FALSE)</f>
        <v>0</v>
      </c>
      <c r="R978" s="1" t="b">
        <f t="shared" ref="R978" si="772">IF(LEN(R979)&lt;&gt;0,R979,FALSE)</f>
        <v>1</v>
      </c>
      <c r="S978" s="1" t="b">
        <f t="shared" ref="S978" si="773">IF(LEN(S979)&lt;&gt;0,S979,FALSE)</f>
        <v>0</v>
      </c>
      <c r="T978" s="1" t="b">
        <f t="shared" ref="T978" si="774">IF(LEN(T979)&lt;&gt;0,T979,FALSE)</f>
        <v>0</v>
      </c>
      <c r="U978" s="1" t="b">
        <f t="shared" ref="U978" si="775">IF(LEN(U979)&lt;&gt;0,U979,FALSE)</f>
        <v>1</v>
      </c>
    </row>
    <row r="979" spans="1:21" x14ac:dyDescent="0.25">
      <c r="A979" s="1">
        <v>959</v>
      </c>
      <c r="B979" s="1" t="str">
        <f>IF(C979="Name:","B"&amp;ROW(A979)&amp;":D"&amp;MATCH("Name:",$C980:$C$1999,0)+ROW(A979)-1,B978)</f>
        <v>B978:D985</v>
      </c>
      <c r="C979" s="1" t="s">
        <v>417</v>
      </c>
      <c r="D979" s="1" t="s">
        <v>471</v>
      </c>
      <c r="R979" s="1" t="b">
        <v>1</v>
      </c>
      <c r="U979" s="1" t="b">
        <v>1</v>
      </c>
    </row>
    <row r="980" spans="1:21" x14ac:dyDescent="0.25">
      <c r="A980" s="1">
        <v>960</v>
      </c>
      <c r="B980" s="1" t="str">
        <f>IF(C980="Name:","B"&amp;ROW(A980)&amp;":D"&amp;MATCH("Name:",$C981:$C$1999,0)+ROW(A980)-1,B979)</f>
        <v>B978:D985</v>
      </c>
      <c r="C980" s="1" t="s">
        <v>240</v>
      </c>
      <c r="D980" s="1" t="s">
        <v>48</v>
      </c>
    </row>
    <row r="981" spans="1:21" x14ac:dyDescent="0.25">
      <c r="A981" s="1">
        <v>961</v>
      </c>
      <c r="B981" s="1" t="str">
        <f>IF(C981="Name:","B"&amp;ROW(A981)&amp;":D"&amp;MATCH("Name:",$C982:$C$1999,0)+ROW(A981)-1,B980)</f>
        <v>B978:D985</v>
      </c>
      <c r="C981" s="1" t="s">
        <v>235</v>
      </c>
      <c r="D981" s="1" t="s">
        <v>49</v>
      </c>
    </row>
    <row r="982" spans="1:21" x14ac:dyDescent="0.25">
      <c r="A982" s="1">
        <v>962</v>
      </c>
      <c r="B982" s="1" t="str">
        <f>IF(C982="Name:","B"&amp;ROW(A982)&amp;":D"&amp;MATCH("Name:",$C983:$C$1999,0)+ROW(A982)-1,B981)</f>
        <v>B978:D985</v>
      </c>
      <c r="C982" s="1" t="s">
        <v>234</v>
      </c>
      <c r="D982" s="1" t="s">
        <v>472</v>
      </c>
    </row>
    <row r="983" spans="1:21" x14ac:dyDescent="0.25">
      <c r="A983" s="1">
        <v>963</v>
      </c>
      <c r="B983" s="1" t="str">
        <f>IF(C983="Name:","B"&amp;ROW(A983)&amp;":D"&amp;MATCH("Name:",$C984:$C$1999,0)+ROW(A983)-1,B982)</f>
        <v>B978:D985</v>
      </c>
      <c r="C983" s="1" t="s">
        <v>339</v>
      </c>
      <c r="D983" s="1" t="s">
        <v>473</v>
      </c>
    </row>
    <row r="984" spans="1:21" x14ac:dyDescent="0.25">
      <c r="A984" s="1">
        <v>964</v>
      </c>
      <c r="B984" s="1" t="str">
        <f>IF(C984="Name:","B"&amp;ROW(A984)&amp;":D"&amp;MATCH("Name:",$C985:$C$1999,0)+ROW(A984)-1,B983)</f>
        <v>B978:D985</v>
      </c>
      <c r="C984" s="1" t="s">
        <v>338</v>
      </c>
      <c r="D984" s="1" t="s">
        <v>368</v>
      </c>
    </row>
    <row r="985" spans="1:21" x14ac:dyDescent="0.25">
      <c r="A985" s="1">
        <v>965</v>
      </c>
      <c r="B985" s="1" t="str">
        <f>IF(C985="Name:","B"&amp;ROW(A985)&amp;":D"&amp;MATCH("Name:",$C986:$C$1999,0)+ROW(A985)-1,B984)</f>
        <v>B978:D985</v>
      </c>
      <c r="C985" s="1" t="s">
        <v>418</v>
      </c>
      <c r="D985" s="1" t="s">
        <v>418</v>
      </c>
    </row>
    <row r="986" spans="1:21" x14ac:dyDescent="0.25">
      <c r="A986" s="1">
        <v>966</v>
      </c>
      <c r="B986" s="1" t="str">
        <f>IF(C986="Name:","B"&amp;ROW(A986)&amp;":D"&amp;MATCH("Name:",$C987:$C$1999,0)+ROW(A986)-1,B985)</f>
        <v>B986:D992</v>
      </c>
      <c r="C986" s="1" t="s">
        <v>233</v>
      </c>
      <c r="D986" s="1" t="s">
        <v>50</v>
      </c>
      <c r="E986" s="1" t="str">
        <f ca="1">LEFT(INDEX(INDIRECT($B986),MATCH(E$2,INDIRECT(SUBSTITUTE(SUBSTITUTE($B986,"D","B"),"B","c")),0),3),SEARCH("(",INDEX(INDIRECT($B986),MATCH(E$2,INDIRECT(SUBSTITUTE(SUBSTITUTE($B986,"D","B"),"B","c")),0),3))-2)</f>
        <v>Cirrus</v>
      </c>
      <c r="F986" s="1" t="str">
        <f ca="1">TRIM(SUBSTITUTE(SUBSTITUTE(RIGHT(D986,LEN(D986)-LEN(E986)),")",""),"(",""))</f>
        <v>Duluth, MN</v>
      </c>
      <c r="G986" s="1" t="str">
        <f ca="1">IFERROR(INDEX(INDIRECT($B986),MATCH(G$2,INDIRECT(SUBSTITUTE(SUBSTITUTE($B986,"D","B"),"B","c")),0),3),"")</f>
        <v>4515 Taylor Circle</v>
      </c>
      <c r="H986" s="1" t="str">
        <f t="shared" ref="H986:O986" ca="1" si="776">IFERROR(INDEX(INDIRECT($B986),MATCH(H$2,INDIRECT(SUBSTITUTE(SUBSTITUTE($B986,"D","B"),"B","c")),0),3),"")</f>
        <v/>
      </c>
      <c r="I986" s="1" t="str">
        <f t="shared" ca="1" si="776"/>
        <v/>
      </c>
      <c r="J986" s="1" t="str">
        <f t="shared" ca="1" si="776"/>
        <v>Duluth, MN 55811</v>
      </c>
      <c r="K986" s="1" t="str">
        <f t="shared" ca="1" si="776"/>
        <v/>
      </c>
      <c r="L986" s="1" t="str">
        <f t="shared" ca="1" si="776"/>
        <v/>
      </c>
      <c r="M986" s="1" t="str">
        <f t="shared" ca="1" si="776"/>
        <v>(218)727-2737</v>
      </c>
      <c r="N986" s="1" t="str">
        <f t="shared" ca="1" si="776"/>
        <v/>
      </c>
      <c r="O986" s="1" t="str">
        <f t="shared" ca="1" si="776"/>
        <v>cmitchell@cirrusaircraft.com</v>
      </c>
      <c r="P986" s="1" t="b">
        <f>IF(LEN(P987)&lt;&gt;0,P987,FALSE)</f>
        <v>0</v>
      </c>
      <c r="Q986" s="1" t="b">
        <f t="shared" ref="Q986" si="777">IF(LEN(Q987)&lt;&gt;0,Q987,FALSE)</f>
        <v>0</v>
      </c>
      <c r="R986" s="1" t="b">
        <f t="shared" ref="R986" si="778">IF(LEN(R987)&lt;&gt;0,R987,FALSE)</f>
        <v>1</v>
      </c>
      <c r="S986" s="1" t="b">
        <f t="shared" ref="S986" si="779">IF(LEN(S987)&lt;&gt;0,S987,FALSE)</f>
        <v>0</v>
      </c>
      <c r="T986" s="1" t="b">
        <f t="shared" ref="T986" si="780">IF(LEN(T987)&lt;&gt;0,T987,FALSE)</f>
        <v>0</v>
      </c>
      <c r="U986" s="1" t="b">
        <f t="shared" ref="U986" si="781">IF(LEN(U987)&lt;&gt;0,U987,FALSE)</f>
        <v>1</v>
      </c>
    </row>
    <row r="987" spans="1:21" x14ac:dyDescent="0.25">
      <c r="A987" s="1">
        <v>967</v>
      </c>
      <c r="B987" s="1" t="str">
        <f>IF(C987="Name:","B"&amp;ROW(A987)&amp;":D"&amp;MATCH("Name:",$C988:$C$1999,0)+ROW(A987)-1,B986)</f>
        <v>B986:D992</v>
      </c>
      <c r="C987" s="1" t="s">
        <v>417</v>
      </c>
      <c r="D987" s="1" t="s">
        <v>471</v>
      </c>
      <c r="R987" s="1" t="b">
        <v>1</v>
      </c>
      <c r="U987" s="1" t="b">
        <v>1</v>
      </c>
    </row>
    <row r="988" spans="1:21" x14ac:dyDescent="0.25">
      <c r="A988" s="1">
        <v>968</v>
      </c>
      <c r="B988" s="1" t="str">
        <f>IF(C988="Name:","B"&amp;ROW(A988)&amp;":D"&amp;MATCH("Name:",$C989:$C$1999,0)+ROW(A988)-1,B987)</f>
        <v>B986:D992</v>
      </c>
      <c r="C988" s="1" t="s">
        <v>240</v>
      </c>
      <c r="D988" s="1" t="s">
        <v>51</v>
      </c>
    </row>
    <row r="989" spans="1:21" x14ac:dyDescent="0.25">
      <c r="A989" s="1">
        <v>969</v>
      </c>
      <c r="B989" s="1" t="str">
        <f>IF(C989="Name:","B"&amp;ROW(A989)&amp;":D"&amp;MATCH("Name:",$C990:$C$1999,0)+ROW(A989)-1,B988)</f>
        <v>B986:D992</v>
      </c>
      <c r="C989" s="1" t="s">
        <v>235</v>
      </c>
      <c r="D989" s="1" t="s">
        <v>52</v>
      </c>
    </row>
    <row r="990" spans="1:21" x14ac:dyDescent="0.25">
      <c r="A990" s="1">
        <v>970</v>
      </c>
      <c r="B990" s="1" t="str">
        <f>IF(C990="Name:","B"&amp;ROW(A990)&amp;":D"&amp;MATCH("Name:",$C991:$C$1999,0)+ROW(A990)-1,B989)</f>
        <v>B986:D992</v>
      </c>
      <c r="C990" s="1" t="s">
        <v>234</v>
      </c>
      <c r="D990" s="1" t="s">
        <v>474</v>
      </c>
    </row>
    <row r="991" spans="1:21" x14ac:dyDescent="0.25">
      <c r="A991" s="1">
        <v>971</v>
      </c>
      <c r="B991" s="1" t="str">
        <f>IF(C991="Name:","B"&amp;ROW(A991)&amp;":D"&amp;MATCH("Name:",$C992:$C$1999,0)+ROW(A991)-1,B990)</f>
        <v>B986:D992</v>
      </c>
      <c r="C991" s="1" t="s">
        <v>338</v>
      </c>
      <c r="D991" s="1" t="s">
        <v>369</v>
      </c>
    </row>
    <row r="992" spans="1:21" x14ac:dyDescent="0.25">
      <c r="A992" s="1">
        <v>972</v>
      </c>
      <c r="B992" s="1" t="str">
        <f>IF(C992="Name:","B"&amp;ROW(A992)&amp;":D"&amp;MATCH("Name:",$C993:$C$1999,0)+ROW(A992)-1,B991)</f>
        <v>B986:D992</v>
      </c>
      <c r="C992" s="1" t="s">
        <v>418</v>
      </c>
      <c r="D992" s="1" t="s">
        <v>418</v>
      </c>
    </row>
    <row r="993" spans="1:21" x14ac:dyDescent="0.25">
      <c r="A993" s="1">
        <v>973</v>
      </c>
      <c r="B993" s="1" t="str">
        <f>IF(C993="Name:","B"&amp;ROW(A993)&amp;":D"&amp;MATCH("Name:",$C994:$C$1999,0)+ROW(A993)-1,B992)</f>
        <v>B993:D999</v>
      </c>
      <c r="C993" s="1" t="s">
        <v>233</v>
      </c>
      <c r="D993" s="1" t="s">
        <v>171</v>
      </c>
      <c r="E993" s="1" t="str">
        <f ca="1">LEFT(INDEX(INDIRECT($B993),MATCH(E$2,INDIRECT(SUBSTITUTE(SUBSTITUTE($B993,"D","B"),"B","c")),0),3),SEARCH("(",INDEX(INDIRECT($B993),MATCH(E$2,INDIRECT(SUBSTITUTE(SUBSTITUTE($B993,"D","B"),"B","c")),0),3))-2)</f>
        <v>General Elec</v>
      </c>
      <c r="F993" s="1" t="str">
        <f ca="1">TRIM(SUBSTITUTE(SUBSTITUTE(RIGHT(D993,LEN(D993)-LEN(E993)),")",""),"(",""))</f>
        <v>Cincinnati, OH</v>
      </c>
      <c r="G993" s="1" t="str">
        <f ca="1">IFERROR(INDEX(INDIRECT($B993),MATCH(G$2,INDIRECT(SUBSTITUTE(SUBSTITUTE($B993,"D","B"),"B","c")),0),3),"")</f>
        <v>One Neumann Way</v>
      </c>
      <c r="H993" s="1" t="str">
        <f t="shared" ref="H993:O993" ca="1" si="782">IFERROR(INDEX(INDIRECT($B993),MATCH(H$2,INDIRECT(SUBSTITUTE(SUBSTITUTE($B993,"D","B"),"B","c")),0),3),"")</f>
        <v/>
      </c>
      <c r="I993" s="1" t="str">
        <f t="shared" ca="1" si="782"/>
        <v/>
      </c>
      <c r="J993" s="1" t="str">
        <f t="shared" ca="1" si="782"/>
        <v>Cincinnati, OH 45215</v>
      </c>
      <c r="K993" s="1" t="str">
        <f t="shared" ca="1" si="782"/>
        <v/>
      </c>
      <c r="L993" s="1" t="str">
        <f t="shared" ca="1" si="782"/>
        <v/>
      </c>
      <c r="M993" s="1" t="str">
        <f t="shared" ca="1" si="782"/>
        <v>(513)552-2287</v>
      </c>
      <c r="N993" s="1" t="str">
        <f t="shared" ca="1" si="782"/>
        <v/>
      </c>
      <c r="O993" s="1" t="str">
        <f t="shared" ca="1" si="782"/>
        <v>Dwight.wilson@ge.com</v>
      </c>
      <c r="P993" s="1" t="b">
        <f>IF(LEN(P994)&lt;&gt;0,P994,FALSE)</f>
        <v>0</v>
      </c>
      <c r="Q993" s="1" t="b">
        <f t="shared" ref="Q993" si="783">IF(LEN(Q994)&lt;&gt;0,Q994,FALSE)</f>
        <v>0</v>
      </c>
      <c r="R993" s="1" t="b">
        <f t="shared" ref="R993" si="784">IF(LEN(R994)&lt;&gt;0,R994,FALSE)</f>
        <v>1</v>
      </c>
      <c r="S993" s="1" t="b">
        <f t="shared" ref="S993" si="785">IF(LEN(S994)&lt;&gt;0,S994,FALSE)</f>
        <v>0</v>
      </c>
      <c r="T993" s="1" t="b">
        <f t="shared" ref="T993" si="786">IF(LEN(T994)&lt;&gt;0,T994,FALSE)</f>
        <v>0</v>
      </c>
      <c r="U993" s="1" t="b">
        <f t="shared" ref="U993" si="787">IF(LEN(U994)&lt;&gt;0,U994,FALSE)</f>
        <v>1</v>
      </c>
    </row>
    <row r="994" spans="1:21" x14ac:dyDescent="0.25">
      <c r="A994" s="1">
        <v>974</v>
      </c>
      <c r="B994" s="1" t="str">
        <f>IF(C994="Name:","B"&amp;ROW(A994)&amp;":D"&amp;MATCH("Name:",$C995:$C$1999,0)+ROW(A994)-1,B993)</f>
        <v>B993:D999</v>
      </c>
      <c r="C994" s="1" t="s">
        <v>417</v>
      </c>
      <c r="D994" s="1" t="s">
        <v>471</v>
      </c>
      <c r="R994" s="1" t="b">
        <v>1</v>
      </c>
      <c r="U994" s="1" t="b">
        <v>1</v>
      </c>
    </row>
    <row r="995" spans="1:21" x14ac:dyDescent="0.25">
      <c r="A995" s="1">
        <v>975</v>
      </c>
      <c r="B995" s="1" t="str">
        <f>IF(C995="Name:","B"&amp;ROW(A995)&amp;":D"&amp;MATCH("Name:",$C996:$C$1999,0)+ROW(A995)-1,B994)</f>
        <v>B993:D999</v>
      </c>
      <c r="C995" s="1" t="s">
        <v>240</v>
      </c>
      <c r="D995" s="1" t="s">
        <v>172</v>
      </c>
    </row>
    <row r="996" spans="1:21" x14ac:dyDescent="0.25">
      <c r="A996" s="1">
        <v>976</v>
      </c>
      <c r="B996" s="1" t="str">
        <f>IF(C996="Name:","B"&amp;ROW(A996)&amp;":D"&amp;MATCH("Name:",$C997:$C$1999,0)+ROW(A996)-1,B995)</f>
        <v>B993:D999</v>
      </c>
      <c r="C996" s="1" t="s">
        <v>235</v>
      </c>
      <c r="D996" s="1" t="s">
        <v>173</v>
      </c>
    </row>
    <row r="997" spans="1:21" x14ac:dyDescent="0.25">
      <c r="A997" s="1">
        <v>977</v>
      </c>
      <c r="B997" s="1" t="str">
        <f>IF(C997="Name:","B"&amp;ROW(A997)&amp;":D"&amp;MATCH("Name:",$C998:$C$1999,0)+ROW(A997)-1,B996)</f>
        <v>B993:D999</v>
      </c>
      <c r="C997" s="1" t="s">
        <v>234</v>
      </c>
      <c r="D997" s="1" t="s">
        <v>475</v>
      </c>
    </row>
    <row r="998" spans="1:21" x14ac:dyDescent="0.25">
      <c r="A998" s="1">
        <v>978</v>
      </c>
      <c r="B998" s="1" t="str">
        <f>IF(C998="Name:","B"&amp;ROW(A998)&amp;":D"&amp;MATCH("Name:",$C999:$C$1999,0)+ROW(A998)-1,B997)</f>
        <v>B993:D999</v>
      </c>
      <c r="C998" s="1" t="s">
        <v>338</v>
      </c>
      <c r="D998" s="1" t="s">
        <v>370</v>
      </c>
    </row>
    <row r="999" spans="1:21" x14ac:dyDescent="0.25">
      <c r="A999" s="1">
        <v>979</v>
      </c>
      <c r="B999" s="1" t="str">
        <f>IF(C999="Name:","B"&amp;ROW(A999)&amp;":D"&amp;MATCH("Name:",$C1000:$C$1999,0)+ROW(A999)-1,B998)</f>
        <v>B993:D999</v>
      </c>
      <c r="C999" s="1" t="s">
        <v>418</v>
      </c>
      <c r="D999" s="1" t="s">
        <v>418</v>
      </c>
    </row>
    <row r="1000" spans="1:21" x14ac:dyDescent="0.25">
      <c r="A1000" s="1">
        <v>980</v>
      </c>
      <c r="B1000" s="1" t="str">
        <f>IF(C1000="Name:","B"&amp;ROW(A1000)&amp;":D"&amp;MATCH("Name:",$C1001:$C$1999,0)+ROW(A1000)-1,B999)</f>
        <v>B1000:D1007</v>
      </c>
      <c r="C1000" s="1" t="s">
        <v>233</v>
      </c>
      <c r="D1000" s="1" t="s">
        <v>56</v>
      </c>
      <c r="E1000" s="1" t="str">
        <f ca="1">LEFT(INDEX(INDIRECT($B1000),MATCH(E$2,INDIRECT(SUBSTITUTE(SUBSTITUTE($B1000,"D","B"),"B","c")),0),3),SEARCH("(",INDEX(INDIRECT($B1000),MATCH(E$2,INDIRECT(SUBSTITUTE(SUBSTITUTE($B1000,"D","B"),"B","c")),0),3))-2)</f>
        <v>Hartzell Propel</v>
      </c>
      <c r="F1000" s="1" t="str">
        <f ca="1">TRIM(SUBSTITUTE(SUBSTITUTE(RIGHT(D1000,LEN(D1000)-LEN(E1000)),")",""),"(",""))</f>
        <v>Piqua, OH</v>
      </c>
      <c r="G1000" s="1" t="str">
        <f ca="1">IFERROR(INDEX(INDIRECT($B1000),MATCH(G$2,INDIRECT(SUBSTITUTE(SUBSTITUTE($B1000,"D","B"),"B","c")),0),3),"")</f>
        <v>One Propeller Place</v>
      </c>
      <c r="H1000" s="1" t="str">
        <f t="shared" ref="H1000:O1000" ca="1" si="788">IFERROR(INDEX(INDIRECT($B1000),MATCH(H$2,INDIRECT(SUBSTITUTE(SUBSTITUTE($B1000,"D","B"),"B","c")),0),3),"")</f>
        <v/>
      </c>
      <c r="I1000" s="1" t="str">
        <f t="shared" ca="1" si="788"/>
        <v/>
      </c>
      <c r="J1000" s="1" t="str">
        <f t="shared" ca="1" si="788"/>
        <v>Piqua, OH 45356-2634</v>
      </c>
      <c r="K1000" s="1" t="str">
        <f t="shared" ca="1" si="788"/>
        <v/>
      </c>
      <c r="L1000" s="1" t="str">
        <f t="shared" ca="1" si="788"/>
        <v/>
      </c>
      <c r="M1000" s="1" t="str">
        <f t="shared" ca="1" si="788"/>
        <v>(937)778-4346</v>
      </c>
      <c r="N1000" s="1" t="str">
        <f t="shared" ca="1" si="788"/>
        <v>(937)778-4365</v>
      </c>
      <c r="O1000" s="1" t="str">
        <f t="shared" ca="1" si="788"/>
        <v>rbowerman@hartzellprop.com</v>
      </c>
      <c r="P1000" s="1" t="b">
        <f>IF(LEN(P1001)&lt;&gt;0,P1001,FALSE)</f>
        <v>0</v>
      </c>
      <c r="Q1000" s="1" t="b">
        <f t="shared" ref="Q1000" si="789">IF(LEN(Q1001)&lt;&gt;0,Q1001,FALSE)</f>
        <v>1</v>
      </c>
      <c r="R1000" s="1" t="b">
        <f t="shared" ref="R1000" si="790">IF(LEN(R1001)&lt;&gt;0,R1001,FALSE)</f>
        <v>1</v>
      </c>
      <c r="S1000" s="1" t="b">
        <f t="shared" ref="S1000" si="791">IF(LEN(S1001)&lt;&gt;0,S1001,FALSE)</f>
        <v>1</v>
      </c>
      <c r="T1000" s="1" t="b">
        <f t="shared" ref="T1000" si="792">IF(LEN(T1001)&lt;&gt;0,T1001,FALSE)</f>
        <v>0</v>
      </c>
      <c r="U1000" s="1" t="b">
        <f t="shared" ref="U1000" si="793">IF(LEN(U1001)&lt;&gt;0,U1001,FALSE)</f>
        <v>1</v>
      </c>
    </row>
    <row r="1001" spans="1:21" x14ac:dyDescent="0.25">
      <c r="A1001" s="1">
        <v>981</v>
      </c>
      <c r="B1001" s="1" t="str">
        <f>IF(C1001="Name:","B"&amp;ROW(A1001)&amp;":D"&amp;MATCH("Name:",$C1002:$C$1999,0)+ROW(A1001)-1,B1000)</f>
        <v>B1000:D1007</v>
      </c>
      <c r="C1001" s="1" t="s">
        <v>417</v>
      </c>
      <c r="D1001" s="1" t="s">
        <v>476</v>
      </c>
      <c r="Q1001" s="1" t="b">
        <v>1</v>
      </c>
      <c r="R1001" s="1" t="b">
        <v>1</v>
      </c>
      <c r="S1001" s="1" t="b">
        <v>1</v>
      </c>
      <c r="U1001" s="1" t="b">
        <v>1</v>
      </c>
    </row>
    <row r="1002" spans="1:21" x14ac:dyDescent="0.25">
      <c r="A1002" s="1">
        <v>982</v>
      </c>
      <c r="B1002" s="1" t="str">
        <f>IF(C1002="Name:","B"&amp;ROW(A1002)&amp;":D"&amp;MATCH("Name:",$C1003:$C$1999,0)+ROW(A1002)-1,B1001)</f>
        <v>B1000:D1007</v>
      </c>
      <c r="C1002" s="1" t="s">
        <v>240</v>
      </c>
      <c r="D1002" s="1" t="s">
        <v>58</v>
      </c>
    </row>
    <row r="1003" spans="1:21" x14ac:dyDescent="0.25">
      <c r="A1003" s="1">
        <v>983</v>
      </c>
      <c r="B1003" s="1" t="str">
        <f>IF(C1003="Name:","B"&amp;ROW(A1003)&amp;":D"&amp;MATCH("Name:",$C1004:$C$1999,0)+ROW(A1003)-1,B1002)</f>
        <v>B1000:D1007</v>
      </c>
      <c r="C1003" s="1" t="s">
        <v>235</v>
      </c>
      <c r="D1003" s="1" t="s">
        <v>59</v>
      </c>
    </row>
    <row r="1004" spans="1:21" x14ac:dyDescent="0.25">
      <c r="A1004" s="1">
        <v>984</v>
      </c>
      <c r="B1004" s="1" t="str">
        <f>IF(C1004="Name:","B"&amp;ROW(A1004)&amp;":D"&amp;MATCH("Name:",$C1005:$C$1999,0)+ROW(A1004)-1,B1003)</f>
        <v>B1000:D1007</v>
      </c>
      <c r="C1004" s="1" t="s">
        <v>234</v>
      </c>
      <c r="D1004" s="1" t="s">
        <v>477</v>
      </c>
    </row>
    <row r="1005" spans="1:21" x14ac:dyDescent="0.25">
      <c r="A1005" s="1">
        <v>985</v>
      </c>
      <c r="B1005" s="1" t="str">
        <f>IF(C1005="Name:","B"&amp;ROW(A1005)&amp;":D"&amp;MATCH("Name:",$C1006:$C$1999,0)+ROW(A1005)-1,B1004)</f>
        <v>B1000:D1007</v>
      </c>
      <c r="C1005" s="1" t="s">
        <v>339</v>
      </c>
      <c r="D1005" s="1" t="s">
        <v>478</v>
      </c>
    </row>
    <row r="1006" spans="1:21" x14ac:dyDescent="0.25">
      <c r="A1006" s="1">
        <v>986</v>
      </c>
      <c r="B1006" s="1" t="str">
        <f>IF(C1006="Name:","B"&amp;ROW(A1006)&amp;":D"&amp;MATCH("Name:",$C1007:$C$1999,0)+ROW(A1006)-1,B1005)</f>
        <v>B1000:D1007</v>
      </c>
      <c r="C1006" s="1" t="s">
        <v>338</v>
      </c>
      <c r="D1006" s="1" t="s">
        <v>371</v>
      </c>
    </row>
    <row r="1007" spans="1:21" x14ac:dyDescent="0.25">
      <c r="A1007" s="1">
        <v>987</v>
      </c>
      <c r="B1007" s="1" t="str">
        <f>IF(C1007="Name:","B"&amp;ROW(A1007)&amp;":D"&amp;MATCH("Name:",$C1008:$C$1999,0)+ROW(A1007)-1,B1006)</f>
        <v>B1000:D1007</v>
      </c>
      <c r="C1007" s="1" t="s">
        <v>418</v>
      </c>
      <c r="D1007" s="1" t="s">
        <v>418</v>
      </c>
    </row>
    <row r="1008" spans="1:21" x14ac:dyDescent="0.25">
      <c r="A1008" s="1">
        <v>988</v>
      </c>
      <c r="B1008" s="1" t="str">
        <f>IF(C1008="Name:","B"&amp;ROW(A1008)&amp;":D"&amp;MATCH("Name:",$C1009:$C$1999,0)+ROW(A1008)-1,B1007)</f>
        <v>B1008:D1015</v>
      </c>
      <c r="C1008" s="1" t="s">
        <v>233</v>
      </c>
      <c r="D1008" s="1" t="s">
        <v>28</v>
      </c>
      <c r="E1008" s="1" t="str">
        <f ca="1">LEFT(INDEX(INDIRECT($B1008),MATCH(E$2,INDIRECT(SUBSTITUTE(SUBSTITUTE($B1008,"D","B"),"B","c")),0),3),SEARCH("(",INDEX(INDIRECT($B1008),MATCH(E$2,INDIRECT(SUBSTITUTE(SUBSTITUTE($B1008,"D","B"),"B","c")),0),3))-2)</f>
        <v>Bell Helicopter</v>
      </c>
      <c r="F1008" s="1" t="str">
        <f ca="1">TRIM(SUBSTITUTE(SUBSTITUTE(RIGHT(D1008,LEN(D1008)-LEN(E1008)),")",""),"(",""))</f>
        <v>Fort Worth, TX</v>
      </c>
      <c r="G1008" s="1" t="str">
        <f ca="1">IFERROR(INDEX(INDIRECT($B1008),MATCH(G$2,INDIRECT(SUBSTITUTE(SUBSTITUTE($B1008,"D","B"),"B","c")),0),3),"")</f>
        <v>3255 Bell Flight Blvd.</v>
      </c>
      <c r="H1008" s="1" t="str">
        <f t="shared" ref="H1008:O1008" ca="1" si="794">IFERROR(INDEX(INDIRECT($B1008),MATCH(H$2,INDIRECT(SUBSTITUTE(SUBSTITUTE($B1008,"D","B"),"B","c")),0),3),"")</f>
        <v/>
      </c>
      <c r="I1008" s="1" t="str">
        <f t="shared" ca="1" si="794"/>
        <v/>
      </c>
      <c r="J1008" s="1" t="str">
        <f t="shared" ca="1" si="794"/>
        <v>Fort Worth, TX 76118</v>
      </c>
      <c r="K1008" s="1" t="str">
        <f t="shared" ca="1" si="794"/>
        <v/>
      </c>
      <c r="L1008" s="1" t="str">
        <f t="shared" ca="1" si="794"/>
        <v/>
      </c>
      <c r="M1008" s="1" t="str">
        <f t="shared" ca="1" si="794"/>
        <v>(817)280-6494</v>
      </c>
      <c r="N1008" s="1" t="str">
        <f t="shared" ca="1" si="794"/>
        <v>(817)278-5527</v>
      </c>
      <c r="O1008" s="1" t="str">
        <f t="shared" ca="1" si="794"/>
        <v>Jbouma@bellflight.com</v>
      </c>
      <c r="P1008" s="1" t="b">
        <f>IF(LEN(P1009)&lt;&gt;0,P1009,FALSE)</f>
        <v>1</v>
      </c>
      <c r="Q1008" s="1" t="b">
        <f t="shared" ref="Q1008" si="795">IF(LEN(Q1009)&lt;&gt;0,Q1009,FALSE)</f>
        <v>0</v>
      </c>
      <c r="R1008" s="1" t="b">
        <f t="shared" ref="R1008" si="796">IF(LEN(R1009)&lt;&gt;0,R1009,FALSE)</f>
        <v>1</v>
      </c>
      <c r="S1008" s="1" t="b">
        <f t="shared" ref="S1008" si="797">IF(LEN(S1009)&lt;&gt;0,S1009,FALSE)</f>
        <v>1</v>
      </c>
      <c r="T1008" s="1" t="b">
        <f t="shared" ref="T1008" si="798">IF(LEN(T1009)&lt;&gt;0,T1009,FALSE)</f>
        <v>0</v>
      </c>
      <c r="U1008" s="1" t="b">
        <f t="shared" ref="U1008" si="799">IF(LEN(U1009)&lt;&gt;0,U1009,FALSE)</f>
        <v>1</v>
      </c>
    </row>
    <row r="1009" spans="1:21" x14ac:dyDescent="0.25">
      <c r="A1009" s="1">
        <v>989</v>
      </c>
      <c r="B1009" s="1" t="str">
        <f>IF(C1009="Name:","B"&amp;ROW(A1009)&amp;":D"&amp;MATCH("Name:",$C1010:$C$1999,0)+ROW(A1009)-1,B1008)</f>
        <v>B1008:D1015</v>
      </c>
      <c r="C1009" s="1" t="s">
        <v>417</v>
      </c>
      <c r="D1009" s="1" t="s">
        <v>428</v>
      </c>
      <c r="P1009" s="1" t="b">
        <v>1</v>
      </c>
      <c r="R1009" s="1" t="b">
        <v>1</v>
      </c>
      <c r="S1009" s="1" t="b">
        <v>1</v>
      </c>
      <c r="U1009" s="1" t="b">
        <v>1</v>
      </c>
    </row>
    <row r="1010" spans="1:21" x14ac:dyDescent="0.25">
      <c r="A1010" s="1">
        <v>990</v>
      </c>
      <c r="B1010" s="1" t="str">
        <f>IF(C1010="Name:","B"&amp;ROW(A1010)&amp;":D"&amp;MATCH("Name:",$C1011:$C$1999,0)+ROW(A1010)-1,B1009)</f>
        <v>B1008:D1015</v>
      </c>
      <c r="C1010" s="1" t="s">
        <v>240</v>
      </c>
      <c r="D1010" s="1" t="s">
        <v>29</v>
      </c>
    </row>
    <row r="1011" spans="1:21" x14ac:dyDescent="0.25">
      <c r="A1011" s="1">
        <v>991</v>
      </c>
      <c r="B1011" s="1" t="str">
        <f>IF(C1011="Name:","B"&amp;ROW(A1011)&amp;":D"&amp;MATCH("Name:",$C1012:$C$1999,0)+ROW(A1011)-1,B1010)</f>
        <v>B1008:D1015</v>
      </c>
      <c r="C1011" s="1" t="s">
        <v>235</v>
      </c>
      <c r="D1011" s="1" t="s">
        <v>31</v>
      </c>
    </row>
    <row r="1012" spans="1:21" x14ac:dyDescent="0.25">
      <c r="A1012" s="1">
        <v>992</v>
      </c>
      <c r="B1012" s="1" t="str">
        <f>IF(C1012="Name:","B"&amp;ROW(A1012)&amp;":D"&amp;MATCH("Name:",$C1013:$C$1999,0)+ROW(A1012)-1,B1011)</f>
        <v>B1008:D1015</v>
      </c>
      <c r="C1012" s="1" t="s">
        <v>234</v>
      </c>
      <c r="D1012" s="1" t="s">
        <v>455</v>
      </c>
    </row>
    <row r="1013" spans="1:21" x14ac:dyDescent="0.25">
      <c r="A1013" s="1">
        <v>993</v>
      </c>
      <c r="B1013" s="1" t="str">
        <f>IF(C1013="Name:","B"&amp;ROW(A1013)&amp;":D"&amp;MATCH("Name:",$C1014:$C$1999,0)+ROW(A1013)-1,B1012)</f>
        <v>B1008:D1015</v>
      </c>
      <c r="C1013" s="1" t="s">
        <v>339</v>
      </c>
      <c r="D1013" s="1" t="s">
        <v>456</v>
      </c>
    </row>
    <row r="1014" spans="1:21" x14ac:dyDescent="0.25">
      <c r="A1014" s="1">
        <v>994</v>
      </c>
      <c r="B1014" s="1" t="str">
        <f>IF(C1014="Name:","B"&amp;ROW(A1014)&amp;":D"&amp;MATCH("Name:",$C1015:$C$1999,0)+ROW(A1014)-1,B1013)</f>
        <v>B1008:D1015</v>
      </c>
      <c r="C1014" s="1" t="s">
        <v>338</v>
      </c>
      <c r="D1014" s="1" t="s">
        <v>359</v>
      </c>
    </row>
    <row r="1015" spans="1:21" x14ac:dyDescent="0.25">
      <c r="A1015" s="1">
        <v>995</v>
      </c>
      <c r="B1015" s="1" t="str">
        <f>IF(C1015="Name:","B"&amp;ROW(A1015)&amp;":D"&amp;MATCH("Name:",$C1016:$C$1999,0)+ROW(A1015)-1,B1014)</f>
        <v>B1008:D1015</v>
      </c>
      <c r="C1015" s="1" t="s">
        <v>418</v>
      </c>
      <c r="D1015" s="1" t="s">
        <v>418</v>
      </c>
    </row>
    <row r="1016" spans="1:21" x14ac:dyDescent="0.25">
      <c r="A1016" s="1">
        <v>996</v>
      </c>
      <c r="B1016" s="1" t="str">
        <f>IF(C1016="Name:","B"&amp;ROW(A1016)&amp;":D"&amp;MATCH("Name:",$C1017:$C$1999,0)+ROW(A1016)-1,B1015)</f>
        <v>B1016:D1024</v>
      </c>
      <c r="C1016" s="1" t="s">
        <v>233</v>
      </c>
      <c r="D1016" s="1" t="s">
        <v>26</v>
      </c>
      <c r="E1016" s="1" t="str">
        <f ca="1">LEFT(INDEX(INDIRECT($B1016),MATCH(E$2,INDIRECT(SUBSTITUTE(SUBSTITUTE($B1016,"D","B"),"B","c")),0),3),SEARCH("(",INDEX(INDIRECT($B1016),MATCH(E$2,INDIRECT(SUBSTITUTE(SUBSTITUTE($B1016,"D","B"),"B","c")),0),3))-2)</f>
        <v>Boeing</v>
      </c>
      <c r="F1016" s="1" t="str">
        <f ca="1">TRIM(SUBSTITUTE(SUBSTITUTE(RIGHT(D1016,LEN(D1016)-LEN(E1016)),")",""),"(",""))</f>
        <v>Seattle, WA</v>
      </c>
      <c r="G1016" s="1" t="str">
        <f ca="1">IFERROR(INDEX(INDIRECT($B1016),MATCH(G$2,INDIRECT(SUBSTITUTE(SUBSTITUTE($B1016,"D","B"),"B","c")),0),3),"")</f>
        <v>P.O. Box 3707</v>
      </c>
      <c r="H1016" s="1" t="str">
        <f t="shared" ref="H1016:O1016" ca="1" si="800">IFERROR(INDEX(INDIRECT($B1016),MATCH(H$2,INDIRECT(SUBSTITUTE(SUBSTITUTE($B1016,"D","B"),"B","c")),0),3),"")</f>
        <v/>
      </c>
      <c r="I1016" s="1" t="str">
        <f t="shared" ca="1" si="800"/>
        <v/>
      </c>
      <c r="J1016" s="1" t="str">
        <f t="shared" ca="1" si="800"/>
        <v>Seattle, WA 98124-2207</v>
      </c>
      <c r="K1016" s="1" t="str">
        <f t="shared" ca="1" si="800"/>
        <v/>
      </c>
      <c r="L1016" s="1" t="str">
        <f t="shared" ca="1" si="800"/>
        <v/>
      </c>
      <c r="M1016" s="1" t="str">
        <f t="shared" ca="1" si="800"/>
        <v>(425)965-9600</v>
      </c>
      <c r="N1016" s="1" t="str">
        <f t="shared" ca="1" si="800"/>
        <v/>
      </c>
      <c r="O1016" s="1" t="str">
        <f t="shared" ca="1" si="800"/>
        <v>elizabeth.a.pasztor@boeing.com</v>
      </c>
      <c r="P1016" s="1" t="b">
        <f>IF(LEN(P1017)&lt;&gt;0,P1017,FALSE)</f>
        <v>1</v>
      </c>
      <c r="Q1016" s="1" t="b">
        <f t="shared" ref="Q1016" si="801">IF(LEN(Q1017)&lt;&gt;0,Q1017,FALSE)</f>
        <v>0</v>
      </c>
      <c r="R1016" s="1" t="b">
        <f t="shared" ref="R1016" si="802">IF(LEN(R1017)&lt;&gt;0,R1017,FALSE)</f>
        <v>1</v>
      </c>
      <c r="S1016" s="1" t="b">
        <f t="shared" ref="S1016" si="803">IF(LEN(S1017)&lt;&gt;0,S1017,FALSE)</f>
        <v>1</v>
      </c>
      <c r="T1016" s="1" t="b">
        <f t="shared" ref="T1016" si="804">IF(LEN(T1017)&lt;&gt;0,T1017,FALSE)</f>
        <v>0</v>
      </c>
      <c r="U1016" s="1" t="b">
        <f t="shared" ref="U1016" si="805">IF(LEN(U1017)&lt;&gt;0,U1017,FALSE)</f>
        <v>1</v>
      </c>
    </row>
    <row r="1017" spans="1:21" x14ac:dyDescent="0.25">
      <c r="A1017" s="1">
        <v>997</v>
      </c>
      <c r="B1017" s="1" t="str">
        <f>IF(C1017="Name:","B"&amp;ROW(A1017)&amp;":D"&amp;MATCH("Name:",$C1018:$C$1999,0)+ROW(A1017)-1,B1016)</f>
        <v>B1016:D1024</v>
      </c>
      <c r="C1017" s="1" t="s">
        <v>417</v>
      </c>
      <c r="D1017" s="1" t="s">
        <v>460</v>
      </c>
      <c r="P1017" s="1" t="b">
        <v>1</v>
      </c>
      <c r="R1017" s="1" t="b">
        <v>1</v>
      </c>
      <c r="S1017" s="1" t="b">
        <v>1</v>
      </c>
      <c r="U1017" s="1" t="b">
        <v>1</v>
      </c>
    </row>
    <row r="1018" spans="1:21" x14ac:dyDescent="0.25">
      <c r="A1018" s="1">
        <v>998</v>
      </c>
      <c r="B1018" s="1" t="str">
        <f>IF(C1018="Name:","B"&amp;ROW(A1018)&amp;":D"&amp;MATCH("Name:",$C1019:$C$1999,0)+ROW(A1018)-1,B1017)</f>
        <v>B1016:D1024</v>
      </c>
      <c r="C1018" s="1" t="s">
        <v>240</v>
      </c>
      <c r="D1018" s="1" t="s">
        <v>35</v>
      </c>
    </row>
    <row r="1019" spans="1:21" x14ac:dyDescent="0.25">
      <c r="A1019" s="1">
        <v>999</v>
      </c>
      <c r="B1019" s="1" t="str">
        <f>IF(C1019="Name:","B"&amp;ROW(A1019)&amp;":D"&amp;MATCH("Name:",$C1020:$C$1999,0)+ROW(A1019)-1,B1018)</f>
        <v>B1016:D1024</v>
      </c>
      <c r="C1019" s="1" t="s">
        <v>235</v>
      </c>
      <c r="D1019" s="1" t="s">
        <v>36</v>
      </c>
    </row>
    <row r="1020" spans="1:21" x14ac:dyDescent="0.25">
      <c r="A1020" s="1">
        <v>1000</v>
      </c>
      <c r="B1020" s="1" t="str">
        <f>IF(C1020="Name:","B"&amp;ROW(A1020)&amp;":D"&amp;MATCH("Name:",$C1021:$C$1999,0)+ROW(A1020)-1,B1019)</f>
        <v>B1016:D1024</v>
      </c>
      <c r="C1020" s="1" t="s">
        <v>234</v>
      </c>
      <c r="D1020" s="1" t="s">
        <v>461</v>
      </c>
    </row>
    <row r="1021" spans="1:21" x14ac:dyDescent="0.25">
      <c r="A1021" s="1">
        <v>1001</v>
      </c>
      <c r="B1021" s="1" t="str">
        <f>IF(C1021="Name:","B"&amp;ROW(A1021)&amp;":D"&amp;MATCH("Name:",$C1022:$C$1999,0)+ROW(A1021)-1,B1020)</f>
        <v>B1016:D1024</v>
      </c>
      <c r="C1021" s="1" t="s">
        <v>338</v>
      </c>
      <c r="D1021" s="1" t="s">
        <v>363</v>
      </c>
    </row>
    <row r="1022" spans="1:21" x14ac:dyDescent="0.25">
      <c r="A1022" s="1">
        <v>1002</v>
      </c>
      <c r="B1022" s="1" t="str">
        <f>IF(C1022="Name:","B"&amp;ROW(A1022)&amp;":D"&amp;MATCH("Name:",$C1023:$C$1999,0)+ROW(A1022)-1,B1021)</f>
        <v>B1016:D1024</v>
      </c>
      <c r="C1022" s="1" t="s">
        <v>418</v>
      </c>
      <c r="D1022" s="1" t="s">
        <v>418</v>
      </c>
    </row>
    <row r="1023" spans="1:21" x14ac:dyDescent="0.25">
      <c r="A1023" s="1">
        <v>1003</v>
      </c>
      <c r="B1023" s="1" t="str">
        <f>IF(C1023="Name:","B"&amp;ROW(A1023)&amp;":D"&amp;MATCH("Name:",$C1024:$C$1999,0)+ROW(A1023)-1,B1022)</f>
        <v>B1016:D1024</v>
      </c>
      <c r="C1023" s="1" t="s">
        <v>419</v>
      </c>
      <c r="D1023" s="1" t="s">
        <v>231</v>
      </c>
      <c r="T1023" s="1" t="b">
        <v>1</v>
      </c>
    </row>
    <row r="1024" spans="1:21" x14ac:dyDescent="0.25">
      <c r="A1024" s="1">
        <v>1004</v>
      </c>
      <c r="B1024" s="1" t="str">
        <f>IF(C1024="Name:","B"&amp;ROW(A1024)&amp;":D"&amp;MATCH("Name:",$C1025:$C$1999,0)+ROW(A1024)-1,B1023)</f>
        <v>B1016:D1024</v>
      </c>
      <c r="C1024" s="1" t="s">
        <v>418</v>
      </c>
      <c r="D1024" s="1" t="s">
        <v>418</v>
      </c>
    </row>
    <row r="1025" spans="1:21" x14ac:dyDescent="0.25">
      <c r="A1025" s="1">
        <v>1005</v>
      </c>
      <c r="B1025" s="1" t="str">
        <f>IF(C1025="Name:","B"&amp;ROW(A1025)&amp;":D"&amp;MATCH("Name:",$C1026:$C$1999,0)+ROW(A1025)-1,B1024)</f>
        <v>B1025:D1032</v>
      </c>
      <c r="C1025" s="1" t="s">
        <v>233</v>
      </c>
      <c r="D1025" s="1" t="s">
        <v>66</v>
      </c>
      <c r="E1025" s="1" t="str">
        <f ca="1">LEFT(INDEX(INDIRECT($B1025),MATCH(E$2,INDIRECT(SUBSTITUTE(SUBSTITUTE($B1025,"D","B"),"B","c")),0),3),SEARCH("(",INDEX(INDIRECT($B1025),MATCH(E$2,INDIRECT(SUBSTITUTE(SUBSTITUTE($B1025,"D","B"),"B","c")),0),3))-2)</f>
        <v>Amsafe</v>
      </c>
      <c r="F1025" s="1" t="str">
        <f ca="1">TRIM(SUBSTITUTE(SUBSTITUTE(RIGHT(D1025,LEN(D1025)-LEN(E1025)),")",""),"(",""))</f>
        <v>Phoenix, AZ</v>
      </c>
      <c r="G1025" s="1" t="str">
        <f ca="1">IFERROR(INDEX(INDIRECT($B1025),MATCH(G$2,INDIRECT(SUBSTITUTE(SUBSTITUTE($B1025,"D","B"),"B","c")),0),3),"")</f>
        <v>1043 North 47th Avenue</v>
      </c>
      <c r="H1025" s="1" t="str">
        <f t="shared" ref="H1025:O1025" ca="1" si="806">IFERROR(INDEX(INDIRECT($B1025),MATCH(H$2,INDIRECT(SUBSTITUTE(SUBSTITUTE($B1025,"D","B"),"B","c")),0),3),"")</f>
        <v/>
      </c>
      <c r="I1025" s="1" t="str">
        <f t="shared" ca="1" si="806"/>
        <v/>
      </c>
      <c r="J1025" s="1" t="str">
        <f t="shared" ca="1" si="806"/>
        <v>Phoenix, AZ 85043</v>
      </c>
      <c r="K1025" s="1" t="str">
        <f t="shared" ca="1" si="806"/>
        <v/>
      </c>
      <c r="L1025" s="1" t="str">
        <f t="shared" ca="1" si="806"/>
        <v/>
      </c>
      <c r="M1025" s="1" t="str">
        <f t="shared" ca="1" si="806"/>
        <v>(602)850-2715</v>
      </c>
      <c r="N1025" s="1" t="str">
        <f t="shared" ca="1" si="806"/>
        <v>(602)850-2869</v>
      </c>
      <c r="O1025" s="1" t="str">
        <f t="shared" ca="1" si="806"/>
        <v>jrileyr@amsafe.com</v>
      </c>
      <c r="P1025" s="1" t="b">
        <f>IF(LEN(P1026)&lt;&gt;0,P1026,FALSE)</f>
        <v>0</v>
      </c>
      <c r="Q1025" s="1" t="b">
        <f t="shared" ref="Q1025" si="807">IF(LEN(Q1026)&lt;&gt;0,Q1026,FALSE)</f>
        <v>1</v>
      </c>
      <c r="R1025" s="1" t="b">
        <f t="shared" ref="R1025" si="808">IF(LEN(R1026)&lt;&gt;0,R1026,FALSE)</f>
        <v>0</v>
      </c>
      <c r="S1025" s="1" t="b">
        <f t="shared" ref="S1025" si="809">IF(LEN(S1026)&lt;&gt;0,S1026,FALSE)</f>
        <v>0</v>
      </c>
      <c r="T1025" s="1" t="b">
        <f t="shared" ref="T1025" si="810">IF(LEN(T1026)&lt;&gt;0,T1026,FALSE)</f>
        <v>1</v>
      </c>
      <c r="U1025" s="1" t="b">
        <f t="shared" ref="U1025" si="811">IF(LEN(U1026)&lt;&gt;0,U1026,FALSE)</f>
        <v>0</v>
      </c>
    </row>
    <row r="1026" spans="1:21" x14ac:dyDescent="0.25">
      <c r="A1026" s="1">
        <v>1006</v>
      </c>
      <c r="B1026" s="1" t="str">
        <f>IF(C1026="Name:","B"&amp;ROW(A1026)&amp;":D"&amp;MATCH("Name:",$C1027:$C$1999,0)+ROW(A1026)-1,B1025)</f>
        <v>B1025:D1032</v>
      </c>
      <c r="C1026" s="1" t="s">
        <v>417</v>
      </c>
      <c r="D1026" s="1" t="s">
        <v>481</v>
      </c>
      <c r="Q1026" s="1" t="b">
        <v>1</v>
      </c>
      <c r="T1026" s="1" t="b">
        <v>1</v>
      </c>
    </row>
    <row r="1027" spans="1:21" x14ac:dyDescent="0.25">
      <c r="A1027" s="1">
        <v>1007</v>
      </c>
      <c r="B1027" s="1" t="str">
        <f>IF(C1027="Name:","B"&amp;ROW(A1027)&amp;":D"&amp;MATCH("Name:",$C1028:$C$1999,0)+ROW(A1027)-1,B1026)</f>
        <v>B1025:D1032</v>
      </c>
      <c r="C1027" s="1" t="s">
        <v>240</v>
      </c>
      <c r="D1027" s="1" t="s">
        <v>68</v>
      </c>
    </row>
    <row r="1028" spans="1:21" x14ac:dyDescent="0.25">
      <c r="A1028" s="1">
        <v>1008</v>
      </c>
      <c r="B1028" s="1" t="str">
        <f>IF(C1028="Name:","B"&amp;ROW(A1028)&amp;":D"&amp;MATCH("Name:",$C1029:$C$1999,0)+ROW(A1028)-1,B1027)</f>
        <v>B1025:D1032</v>
      </c>
      <c r="C1028" s="1" t="s">
        <v>235</v>
      </c>
      <c r="D1028" s="1" t="s">
        <v>70</v>
      </c>
    </row>
    <row r="1029" spans="1:21" x14ac:dyDescent="0.25">
      <c r="A1029" s="1">
        <v>1009</v>
      </c>
      <c r="B1029" s="1" t="str">
        <f>IF(C1029="Name:","B"&amp;ROW(A1029)&amp;":D"&amp;MATCH("Name:",$C1030:$C$1999,0)+ROW(A1029)-1,B1028)</f>
        <v>B1025:D1032</v>
      </c>
      <c r="C1029" s="1" t="s">
        <v>234</v>
      </c>
      <c r="D1029" s="1" t="s">
        <v>482</v>
      </c>
    </row>
    <row r="1030" spans="1:21" x14ac:dyDescent="0.25">
      <c r="A1030" s="1">
        <v>1010</v>
      </c>
      <c r="B1030" s="1" t="str">
        <f>IF(C1030="Name:","B"&amp;ROW(A1030)&amp;":D"&amp;MATCH("Name:",$C1031:$C$1999,0)+ROW(A1030)-1,B1029)</f>
        <v>B1025:D1032</v>
      </c>
      <c r="C1030" s="1" t="s">
        <v>339</v>
      </c>
      <c r="D1030" s="1" t="s">
        <v>483</v>
      </c>
    </row>
    <row r="1031" spans="1:21" x14ac:dyDescent="0.25">
      <c r="A1031" s="1">
        <v>1011</v>
      </c>
      <c r="B1031" s="1" t="str">
        <f>IF(C1031="Name:","B"&amp;ROW(A1031)&amp;":D"&amp;MATCH("Name:",$C1032:$C$1999,0)+ROW(A1031)-1,B1030)</f>
        <v>B1025:D1032</v>
      </c>
      <c r="C1031" s="1" t="s">
        <v>338</v>
      </c>
      <c r="D1031" s="1" t="s">
        <v>373</v>
      </c>
    </row>
    <row r="1032" spans="1:21" x14ac:dyDescent="0.25">
      <c r="A1032" s="1">
        <v>1012</v>
      </c>
      <c r="B1032" s="1" t="str">
        <f>IF(C1032="Name:","B"&amp;ROW(A1032)&amp;":D"&amp;MATCH("Name:",$C1033:$C$1999,0)+ROW(A1032)-1,B1031)</f>
        <v>B1025:D1032</v>
      </c>
      <c r="C1032" s="1" t="s">
        <v>418</v>
      </c>
      <c r="D1032" s="1" t="s">
        <v>418</v>
      </c>
    </row>
    <row r="1033" spans="1:21" x14ac:dyDescent="0.25">
      <c r="A1033" s="1">
        <v>1013</v>
      </c>
      <c r="B1033" s="1" t="str">
        <f>IF(C1033="Name:","B"&amp;ROW(A1033)&amp;":D"&amp;MATCH("Name:",$C1034:$C$1999,0)+ROW(A1033)-1,B1032)</f>
        <v>B1033:D1039</v>
      </c>
      <c r="C1033" s="1" t="s">
        <v>233</v>
      </c>
      <c r="D1033" s="1" t="s">
        <v>72</v>
      </c>
      <c r="E1033" s="1" t="str">
        <f ca="1">LEFT(INDEX(INDIRECT($B1033),MATCH(E$2,INDIRECT(SUBSTITUTE(SUBSTITUTE($B1033,"D","B"),"B","c")),0),3),SEARCH("(",INDEX(INDIRECT($B1033),MATCH(E$2,INDIRECT(SUBSTITUTE(SUBSTITUTE($B1033,"D","B"),"B","c")),0),3))-2)</f>
        <v>Goodrich Int.</v>
      </c>
      <c r="F1033" s="1" t="str">
        <f ca="1">TRIM(SUBSTITUTE(SUBSTITUTE(RIGHT(D1033,LEN(D1033)-LEN(E1033)),")",""),"(",""))</f>
        <v>Phoenix, AZ</v>
      </c>
      <c r="G1033" s="1" t="str">
        <f ca="1">IFERROR(INDEX(INDIRECT($B1033),MATCH(G$2,INDIRECT(SUBSTITUTE(SUBSTITUTE($B1033,"D","B"),"B","c")),0),3),"")</f>
        <v>3414 S. 5th Street</v>
      </c>
      <c r="H1033" s="1" t="str">
        <f t="shared" ref="H1033:O1033" ca="1" si="812">IFERROR(INDEX(INDIRECT($B1033),MATCH(H$2,INDIRECT(SUBSTITUTE(SUBSTITUTE($B1033,"D","B"),"B","c")),0),3),"")</f>
        <v/>
      </c>
      <c r="I1033" s="1" t="str">
        <f t="shared" ca="1" si="812"/>
        <v/>
      </c>
      <c r="J1033" s="1" t="str">
        <f t="shared" ca="1" si="812"/>
        <v>Phoenix, AZ 85040</v>
      </c>
      <c r="K1033" s="1" t="str">
        <f t="shared" ca="1" si="812"/>
        <v/>
      </c>
      <c r="L1033" s="1" t="str">
        <f t="shared" ca="1" si="812"/>
        <v/>
      </c>
      <c r="M1033" s="1" t="str">
        <f t="shared" ca="1" si="812"/>
        <v>(602)232-4125</v>
      </c>
      <c r="N1033" s="1" t="str">
        <f t="shared" ca="1" si="812"/>
        <v/>
      </c>
      <c r="O1033" s="1" t="str">
        <f t="shared" ca="1" si="812"/>
        <v>mark.posada@utas.utc.com</v>
      </c>
      <c r="P1033" s="1" t="b">
        <f>IF(LEN(P1034)&lt;&gt;0,P1034,FALSE)</f>
        <v>0</v>
      </c>
      <c r="Q1033" s="1" t="b">
        <f t="shared" ref="Q1033" si="813">IF(LEN(Q1034)&lt;&gt;0,Q1034,FALSE)</f>
        <v>1</v>
      </c>
      <c r="R1033" s="1" t="b">
        <f t="shared" ref="R1033" si="814">IF(LEN(R1034)&lt;&gt;0,R1034,FALSE)</f>
        <v>0</v>
      </c>
      <c r="S1033" s="1" t="b">
        <f t="shared" ref="S1033" si="815">IF(LEN(S1034)&lt;&gt;0,S1034,FALSE)</f>
        <v>0</v>
      </c>
      <c r="T1033" s="1" t="b">
        <f t="shared" ref="T1033" si="816">IF(LEN(T1034)&lt;&gt;0,T1034,FALSE)</f>
        <v>1</v>
      </c>
      <c r="U1033" s="1" t="b">
        <f t="shared" ref="U1033" si="817">IF(LEN(U1034)&lt;&gt;0,U1034,FALSE)</f>
        <v>0</v>
      </c>
    </row>
    <row r="1034" spans="1:21" x14ac:dyDescent="0.25">
      <c r="A1034" s="1">
        <v>1014</v>
      </c>
      <c r="B1034" s="1" t="str">
        <f>IF(C1034="Name:","B"&amp;ROW(A1034)&amp;":D"&amp;MATCH("Name:",$C1035:$C$1999,0)+ROW(A1034)-1,B1033)</f>
        <v>B1033:D1039</v>
      </c>
      <c r="C1034" s="1" t="s">
        <v>417</v>
      </c>
      <c r="D1034" s="1" t="s">
        <v>481</v>
      </c>
      <c r="Q1034" s="1" t="b">
        <v>1</v>
      </c>
      <c r="T1034" s="1" t="b">
        <v>1</v>
      </c>
    </row>
    <row r="1035" spans="1:21" x14ac:dyDescent="0.25">
      <c r="A1035" s="1">
        <v>1015</v>
      </c>
      <c r="B1035" s="1" t="str">
        <f>IF(C1035="Name:","B"&amp;ROW(A1035)&amp;":D"&amp;MATCH("Name:",$C1036:$C$1999,0)+ROW(A1035)-1,B1034)</f>
        <v>B1033:D1039</v>
      </c>
      <c r="C1035" s="1" t="s">
        <v>240</v>
      </c>
      <c r="D1035" s="1" t="s">
        <v>74</v>
      </c>
    </row>
    <row r="1036" spans="1:21" x14ac:dyDescent="0.25">
      <c r="A1036" s="1">
        <v>1016</v>
      </c>
      <c r="B1036" s="1" t="str">
        <f>IF(C1036="Name:","B"&amp;ROW(A1036)&amp;":D"&amp;MATCH("Name:",$C1037:$C$1999,0)+ROW(A1036)-1,B1035)</f>
        <v>B1033:D1039</v>
      </c>
      <c r="C1036" s="1" t="s">
        <v>235</v>
      </c>
      <c r="D1036" s="1" t="s">
        <v>76</v>
      </c>
    </row>
    <row r="1037" spans="1:21" x14ac:dyDescent="0.25">
      <c r="A1037" s="1">
        <v>1017</v>
      </c>
      <c r="B1037" s="1" t="str">
        <f>IF(C1037="Name:","B"&amp;ROW(A1037)&amp;":D"&amp;MATCH("Name:",$C1038:$C$1999,0)+ROW(A1037)-1,B1036)</f>
        <v>B1033:D1039</v>
      </c>
      <c r="C1037" s="1" t="s">
        <v>234</v>
      </c>
      <c r="D1037" s="1" t="s">
        <v>484</v>
      </c>
    </row>
    <row r="1038" spans="1:21" x14ac:dyDescent="0.25">
      <c r="A1038" s="1">
        <v>1018</v>
      </c>
      <c r="B1038" s="1" t="str">
        <f>IF(C1038="Name:","B"&amp;ROW(A1038)&amp;":D"&amp;MATCH("Name:",$C1039:$C$1999,0)+ROW(A1038)-1,B1037)</f>
        <v>B1033:D1039</v>
      </c>
      <c r="C1038" s="1" t="s">
        <v>338</v>
      </c>
      <c r="D1038" s="1" t="s">
        <v>374</v>
      </c>
    </row>
    <row r="1039" spans="1:21" x14ac:dyDescent="0.25">
      <c r="A1039" s="1">
        <v>1019</v>
      </c>
      <c r="B1039" s="1" t="str">
        <f>IF(C1039="Name:","B"&amp;ROW(A1039)&amp;":D"&amp;MATCH("Name:",$C1040:$C$1999,0)+ROW(A1039)-1,B1038)</f>
        <v>B1033:D1039</v>
      </c>
      <c r="C1039" s="1" t="s">
        <v>418</v>
      </c>
      <c r="D1039" s="1" t="s">
        <v>418</v>
      </c>
    </row>
    <row r="1040" spans="1:21" x14ac:dyDescent="0.25">
      <c r="A1040" s="1">
        <v>1020</v>
      </c>
      <c r="B1040" s="1" t="str">
        <f>IF(C1040="Name:","B"&amp;ROW(A1040)&amp;":D"&amp;MATCH("Name:",$C1041:$C$1999,0)+ROW(A1040)-1,B1039)</f>
        <v>B1040:D1046</v>
      </c>
      <c r="C1040" s="1" t="s">
        <v>233</v>
      </c>
      <c r="D1040" s="1" t="s">
        <v>1</v>
      </c>
      <c r="E1040" s="1" t="str">
        <f ca="1">LEFT(INDEX(INDIRECT($B1040),MATCH(E$2,INDIRECT(SUBSTITUTE(SUBSTITUTE($B1040,"D","B"),"B","c")),0),3),SEARCH("(",INDEX(INDIRECT($B1040),MATCH(E$2,INDIRECT(SUBSTITUTE(SUBSTITUTE($B1040,"D","B"),"B","c")),0),3))-2)</f>
        <v>HWI</v>
      </c>
      <c r="F1040" s="1" t="str">
        <f ca="1">TRIM(SUBSTITUTE(SUBSTITUTE(RIGHT(D1040,LEN(D1040)-LEN(E1040)),")",""),"(",""))</f>
        <v>Phoenix, AZ</v>
      </c>
      <c r="G1040" s="1" t="str">
        <f ca="1">IFERROR(INDEX(INDIRECT($B1040),MATCH(G$2,INDIRECT(SUBSTITUTE(SUBSTITUTE($B1040,"D","B"),"B","c")),0),3),"")</f>
        <v>1944 E. Sky Harbor Circle North</v>
      </c>
      <c r="H1040" s="1" t="str">
        <f t="shared" ref="H1040:O1040" ca="1" si="818">IFERROR(INDEX(INDIRECT($B1040),MATCH(H$2,INDIRECT(SUBSTITUTE(SUBSTITUTE($B1040,"D","B"),"B","c")),0),3),"")</f>
        <v/>
      </c>
      <c r="I1040" s="1" t="str">
        <f t="shared" ca="1" si="818"/>
        <v/>
      </c>
      <c r="J1040" s="1" t="str">
        <f t="shared" ca="1" si="818"/>
        <v>Phoenix, AZ 85034</v>
      </c>
      <c r="K1040" s="1" t="str">
        <f t="shared" ca="1" si="818"/>
        <v/>
      </c>
      <c r="L1040" s="1" t="str">
        <f t="shared" ca="1" si="818"/>
        <v/>
      </c>
      <c r="M1040" s="1" t="str">
        <f t="shared" ca="1" si="818"/>
        <v>(602)436-1577</v>
      </c>
      <c r="N1040" s="1" t="str">
        <f t="shared" ca="1" si="818"/>
        <v/>
      </c>
      <c r="O1040" s="1" t="str">
        <f t="shared" ca="1" si="818"/>
        <v>Paul.lapietra@honeywell.com</v>
      </c>
      <c r="P1040" s="1" t="b">
        <f>IF(LEN(P1041)&lt;&gt;0,P1041,FALSE)</f>
        <v>1</v>
      </c>
      <c r="Q1040" s="1" t="b">
        <f t="shared" ref="Q1040" si="819">IF(LEN(Q1041)&lt;&gt;0,Q1041,FALSE)</f>
        <v>1</v>
      </c>
      <c r="R1040" s="1" t="b">
        <f t="shared" ref="R1040" si="820">IF(LEN(R1041)&lt;&gt;0,R1041,FALSE)</f>
        <v>1</v>
      </c>
      <c r="S1040" s="1" t="b">
        <f t="shared" ref="S1040" si="821">IF(LEN(S1041)&lt;&gt;0,S1041,FALSE)</f>
        <v>1</v>
      </c>
      <c r="T1040" s="1" t="b">
        <f t="shared" ref="T1040" si="822">IF(LEN(T1041)&lt;&gt;0,T1041,FALSE)</f>
        <v>1</v>
      </c>
      <c r="U1040" s="1" t="b">
        <f t="shared" ref="U1040" si="823">IF(LEN(U1041)&lt;&gt;0,U1041,FALSE)</f>
        <v>1</v>
      </c>
    </row>
    <row r="1041" spans="1:21" x14ac:dyDescent="0.25">
      <c r="A1041" s="1">
        <v>1021</v>
      </c>
      <c r="B1041" s="1" t="str">
        <f>IF(C1041="Name:","B"&amp;ROW(A1041)&amp;":D"&amp;MATCH("Name:",$C1042:$C$1999,0)+ROW(A1041)-1,B1040)</f>
        <v>B1040:D1046</v>
      </c>
      <c r="C1041" s="1" t="s">
        <v>417</v>
      </c>
      <c r="D1041" s="1" t="s">
        <v>420</v>
      </c>
      <c r="P1041" s="1" t="b">
        <v>1</v>
      </c>
      <c r="Q1041" s="1" t="b">
        <v>1</v>
      </c>
      <c r="R1041" s="1" t="b">
        <v>1</v>
      </c>
      <c r="S1041" s="1" t="b">
        <v>1</v>
      </c>
      <c r="T1041" s="1" t="b">
        <v>1</v>
      </c>
      <c r="U1041" s="1" t="b">
        <v>1</v>
      </c>
    </row>
    <row r="1042" spans="1:21" x14ac:dyDescent="0.25">
      <c r="A1042" s="1">
        <v>1022</v>
      </c>
      <c r="B1042" s="1" t="str">
        <f>IF(C1042="Name:","B"&amp;ROW(A1042)&amp;":D"&amp;MATCH("Name:",$C1043:$C$1999,0)+ROW(A1042)-1,B1041)</f>
        <v>B1040:D1046</v>
      </c>
      <c r="C1042" s="1" t="s">
        <v>240</v>
      </c>
      <c r="D1042" s="1" t="s">
        <v>4</v>
      </c>
    </row>
    <row r="1043" spans="1:21" x14ac:dyDescent="0.25">
      <c r="A1043" s="1">
        <v>1023</v>
      </c>
      <c r="B1043" s="1" t="str">
        <f>IF(C1043="Name:","B"&amp;ROW(A1043)&amp;":D"&amp;MATCH("Name:",$C1044:$C$1999,0)+ROW(A1043)-1,B1042)</f>
        <v>B1040:D1046</v>
      </c>
      <c r="C1043" s="1" t="s">
        <v>235</v>
      </c>
      <c r="D1043" s="1" t="s">
        <v>6</v>
      </c>
    </row>
    <row r="1044" spans="1:21" x14ac:dyDescent="0.25">
      <c r="A1044" s="1">
        <v>1024</v>
      </c>
      <c r="B1044" s="1" t="str">
        <f>IF(C1044="Name:","B"&amp;ROW(A1044)&amp;":D"&amp;MATCH("Name:",$C1045:$C$1999,0)+ROW(A1044)-1,B1043)</f>
        <v>B1040:D1046</v>
      </c>
      <c r="C1044" s="1" t="s">
        <v>234</v>
      </c>
      <c r="D1044" s="1" t="s">
        <v>421</v>
      </c>
    </row>
    <row r="1045" spans="1:21" x14ac:dyDescent="0.25">
      <c r="A1045" s="1">
        <v>1025</v>
      </c>
      <c r="B1045" s="1" t="str">
        <f>IF(C1045="Name:","B"&amp;ROW(A1045)&amp;":D"&amp;MATCH("Name:",$C1046:$C$1999,0)+ROW(A1045)-1,B1044)</f>
        <v>B1040:D1046</v>
      </c>
      <c r="C1045" s="1" t="s">
        <v>338</v>
      </c>
      <c r="D1045" s="1" t="s">
        <v>340</v>
      </c>
    </row>
    <row r="1046" spans="1:21" x14ac:dyDescent="0.25">
      <c r="A1046" s="1">
        <v>1026</v>
      </c>
      <c r="B1046" s="1" t="str">
        <f>IF(C1046="Name:","B"&amp;ROW(A1046)&amp;":D"&amp;MATCH("Name:",$C1047:$C$1999,0)+ROW(A1046)-1,B1045)</f>
        <v>B1040:D1046</v>
      </c>
      <c r="C1046" s="1" t="s">
        <v>418</v>
      </c>
      <c r="D1046" s="1" t="s">
        <v>418</v>
      </c>
    </row>
    <row r="1047" spans="1:21" x14ac:dyDescent="0.25">
      <c r="A1047" s="1">
        <v>1027</v>
      </c>
      <c r="B1047" s="1" t="str">
        <f>IF(C1047="Name:","B"&amp;ROW(A1047)&amp;":D"&amp;MATCH("Name:",$C1048:$C$1999,0)+ROW(A1047)-1,B1046)</f>
        <v>B1047:D1054</v>
      </c>
      <c r="C1047" s="1" t="s">
        <v>233</v>
      </c>
      <c r="D1047" s="1" t="s">
        <v>195</v>
      </c>
      <c r="E1047" s="1" t="str">
        <f ca="1">LEFT(INDEX(INDIRECT($B1047),MATCH(E$2,INDIRECT(SUBSTITUTE(SUBSTITUTE($B1047,"D","B"),"B","c")),0),3),SEARCH("(",INDEX(INDIRECT($B1047),MATCH(E$2,INDIRECT(SUBSTITUTE(SUBSTITUTE($B1047,"D","B"),"B","c")),0),3))-2)</f>
        <v>Adams Rite</v>
      </c>
      <c r="F1047" s="1" t="str">
        <f ca="1">TRIM(SUBSTITUTE(SUBSTITUTE(RIGHT(D1047,LEN(D1047)-LEN(E1047)),")",""),"(",""))</f>
        <v>Fullerton, CA</v>
      </c>
      <c r="G1047" s="1" t="str">
        <f ca="1">IFERROR(INDEX(INDIRECT($B1047),MATCH(G$2,INDIRECT(SUBSTITUTE(SUBSTITUTE($B1047,"D","B"),"B","c")),0),3),"")</f>
        <v>4141 North Palm Street</v>
      </c>
      <c r="H1047" s="1" t="str">
        <f t="shared" ref="H1047:O1047" ca="1" si="824">IFERROR(INDEX(INDIRECT($B1047),MATCH(H$2,INDIRECT(SUBSTITUTE(SUBSTITUTE($B1047,"D","B"),"B","c")),0),3),"")</f>
        <v/>
      </c>
      <c r="I1047" s="1" t="str">
        <f t="shared" ca="1" si="824"/>
        <v/>
      </c>
      <c r="J1047" s="1" t="str">
        <f t="shared" ca="1" si="824"/>
        <v>Fullerton, CA 92835</v>
      </c>
      <c r="K1047" s="1" t="str">
        <f t="shared" ca="1" si="824"/>
        <v/>
      </c>
      <c r="L1047" s="1" t="str">
        <f t="shared" ca="1" si="824"/>
        <v/>
      </c>
      <c r="M1047" s="1" t="str">
        <f t="shared" ca="1" si="824"/>
        <v>(714)278-6604</v>
      </c>
      <c r="N1047" s="1" t="str">
        <f t="shared" ca="1" si="824"/>
        <v>(714)278-6510</v>
      </c>
      <c r="O1047" s="1" t="str">
        <f t="shared" ca="1" si="824"/>
        <v>bkober@araero.com</v>
      </c>
      <c r="P1047" s="1" t="b">
        <f>IF(LEN(P1048)&lt;&gt;0,P1048,FALSE)</f>
        <v>0</v>
      </c>
      <c r="Q1047" s="1" t="b">
        <f t="shared" ref="Q1047" si="825">IF(LEN(Q1048)&lt;&gt;0,Q1048,FALSE)</f>
        <v>1</v>
      </c>
      <c r="R1047" s="1" t="b">
        <f t="shared" ref="R1047" si="826">IF(LEN(R1048)&lt;&gt;0,R1048,FALSE)</f>
        <v>0</v>
      </c>
      <c r="S1047" s="1" t="b">
        <f t="shared" ref="S1047" si="827">IF(LEN(S1048)&lt;&gt;0,S1048,FALSE)</f>
        <v>0</v>
      </c>
      <c r="T1047" s="1" t="b">
        <f t="shared" ref="T1047" si="828">IF(LEN(T1048)&lt;&gt;0,T1048,FALSE)</f>
        <v>1</v>
      </c>
      <c r="U1047" s="1" t="b">
        <f t="shared" ref="U1047" si="829">IF(LEN(U1048)&lt;&gt;0,U1048,FALSE)</f>
        <v>0</v>
      </c>
    </row>
    <row r="1048" spans="1:21" x14ac:dyDescent="0.25">
      <c r="A1048" s="1">
        <v>1028</v>
      </c>
      <c r="B1048" s="1" t="str">
        <f>IF(C1048="Name:","B"&amp;ROW(A1048)&amp;":D"&amp;MATCH("Name:",$C1049:$C$1999,0)+ROW(A1048)-1,B1047)</f>
        <v>B1047:D1054</v>
      </c>
      <c r="C1048" s="1" t="s">
        <v>417</v>
      </c>
      <c r="D1048" s="1" t="s">
        <v>481</v>
      </c>
      <c r="Q1048" s="1" t="b">
        <v>1</v>
      </c>
      <c r="T1048" s="1" t="b">
        <v>1</v>
      </c>
    </row>
    <row r="1049" spans="1:21" x14ac:dyDescent="0.25">
      <c r="A1049" s="1">
        <v>1029</v>
      </c>
      <c r="B1049" s="1" t="str">
        <f>IF(C1049="Name:","B"&amp;ROW(A1049)&amp;":D"&amp;MATCH("Name:",$C1050:$C$1999,0)+ROW(A1049)-1,B1048)</f>
        <v>B1047:D1054</v>
      </c>
      <c r="C1049" s="1" t="s">
        <v>240</v>
      </c>
      <c r="D1049" s="1" t="s">
        <v>79</v>
      </c>
    </row>
    <row r="1050" spans="1:21" x14ac:dyDescent="0.25">
      <c r="A1050" s="1">
        <v>1030</v>
      </c>
      <c r="B1050" s="1" t="str">
        <f>IF(C1050="Name:","B"&amp;ROW(A1050)&amp;":D"&amp;MATCH("Name:",$C1051:$C$1999,0)+ROW(A1050)-1,B1049)</f>
        <v>B1047:D1054</v>
      </c>
      <c r="C1050" s="1" t="s">
        <v>235</v>
      </c>
      <c r="D1050" s="1" t="s">
        <v>196</v>
      </c>
    </row>
    <row r="1051" spans="1:21" x14ac:dyDescent="0.25">
      <c r="A1051" s="1">
        <v>1031</v>
      </c>
      <c r="B1051" s="1" t="str">
        <f>IF(C1051="Name:","B"&amp;ROW(A1051)&amp;":D"&amp;MATCH("Name:",$C1052:$C$1999,0)+ROW(A1051)-1,B1050)</f>
        <v>B1047:D1054</v>
      </c>
      <c r="C1051" s="1" t="s">
        <v>234</v>
      </c>
      <c r="D1051" s="1" t="s">
        <v>485</v>
      </c>
    </row>
    <row r="1052" spans="1:21" x14ac:dyDescent="0.25">
      <c r="A1052" s="1">
        <v>1032</v>
      </c>
      <c r="B1052" s="1" t="str">
        <f>IF(C1052="Name:","B"&amp;ROW(A1052)&amp;":D"&amp;MATCH("Name:",$C1053:$C$1999,0)+ROW(A1052)-1,B1051)</f>
        <v>B1047:D1054</v>
      </c>
      <c r="C1052" s="1" t="s">
        <v>339</v>
      </c>
      <c r="D1052" s="1" t="s">
        <v>486</v>
      </c>
    </row>
    <row r="1053" spans="1:21" x14ac:dyDescent="0.25">
      <c r="A1053" s="1">
        <v>1033</v>
      </c>
      <c r="B1053" s="1" t="str">
        <f>IF(C1053="Name:","B"&amp;ROW(A1053)&amp;":D"&amp;MATCH("Name:",$C1054:$C$1999,0)+ROW(A1053)-1,B1052)</f>
        <v>B1047:D1054</v>
      </c>
      <c r="C1053" s="1" t="s">
        <v>338</v>
      </c>
      <c r="D1053" s="1" t="s">
        <v>375</v>
      </c>
    </row>
    <row r="1054" spans="1:21" x14ac:dyDescent="0.25">
      <c r="A1054" s="1">
        <v>1034</v>
      </c>
      <c r="B1054" s="1" t="str">
        <f>IF(C1054="Name:","B"&amp;ROW(A1054)&amp;":D"&amp;MATCH("Name:",$C1055:$C$1999,0)+ROW(A1054)-1,B1053)</f>
        <v>B1047:D1054</v>
      </c>
      <c r="C1054" s="1" t="s">
        <v>418</v>
      </c>
      <c r="D1054" s="1" t="s">
        <v>418</v>
      </c>
    </row>
    <row r="1055" spans="1:21" x14ac:dyDescent="0.25">
      <c r="A1055" s="1">
        <v>1035</v>
      </c>
      <c r="B1055" s="1" t="str">
        <f>IF(C1055="Name:","B"&amp;ROW(A1055)&amp;":D"&amp;MATCH("Name:",$C1056:$C$1999,0)+ROW(A1055)-1,B1054)</f>
        <v>B1055:D1062</v>
      </c>
      <c r="C1055" s="1" t="s">
        <v>233</v>
      </c>
      <c r="D1055" s="1" t="s">
        <v>197</v>
      </c>
      <c r="E1055" s="1" t="str">
        <f ca="1">LEFT(INDEX(INDIRECT($B1055),MATCH(E$2,INDIRECT(SUBSTITUTE(SUBSTITUTE($B1055,"D","B"),"B","c")),0),3),SEARCH("(",INDEX(INDIRECT($B1055),MATCH(E$2,INDIRECT(SUBSTITUTE(SUBSTITUTE($B1055,"D","B"),"B","c")),0),3))-2)</f>
        <v>Arconis</v>
      </c>
      <c r="F1055" s="1" t="str">
        <f ca="1">TRIM(SUBSTITUTE(SUBSTITUTE(RIGHT(D1055,LEN(D1055)-LEN(E1055)),")",""),"(",""))</f>
        <v>Torrance, CA</v>
      </c>
      <c r="G1055" s="1" t="str">
        <f ca="1">IFERROR(INDEX(INDIRECT($B1055),MATCH(G$2,INDIRECT(SUBSTITUTE(SUBSTITUTE($B1055,"D","B"),"B","c")),0),3),"")</f>
        <v>3000 West Lomita Blvd</v>
      </c>
      <c r="H1055" s="1" t="str">
        <f t="shared" ref="H1055:O1055" ca="1" si="830">IFERROR(INDEX(INDIRECT($B1055),MATCH(H$2,INDIRECT(SUBSTITUTE(SUBSTITUTE($B1055,"D","B"),"B","c")),0),3),"")</f>
        <v/>
      </c>
      <c r="I1055" s="1" t="str">
        <f t="shared" ca="1" si="830"/>
        <v/>
      </c>
      <c r="J1055" s="1" t="str">
        <f t="shared" ca="1" si="830"/>
        <v>Torrance, CA 90505</v>
      </c>
      <c r="K1055" s="1" t="str">
        <f t="shared" ca="1" si="830"/>
        <v/>
      </c>
      <c r="L1055" s="1" t="str">
        <f t="shared" ca="1" si="830"/>
        <v/>
      </c>
      <c r="M1055" s="1" t="str">
        <f t="shared" ca="1" si="830"/>
        <v>(310)784-2605</v>
      </c>
      <c r="N1055" s="1" t="str">
        <f t="shared" ca="1" si="830"/>
        <v>(310)784-6595</v>
      </c>
      <c r="O1055" s="1" t="str">
        <f t="shared" ca="1" si="830"/>
        <v>elizabeth.tchinski@alcoa.com</v>
      </c>
      <c r="P1055" s="1" t="b">
        <f>IF(LEN(P1056)&lt;&gt;0,P1056,FALSE)</f>
        <v>0</v>
      </c>
      <c r="Q1055" s="1" t="b">
        <f t="shared" ref="Q1055" si="831">IF(LEN(Q1056)&lt;&gt;0,Q1056,FALSE)</f>
        <v>1</v>
      </c>
      <c r="R1055" s="1" t="b">
        <f t="shared" ref="R1055" si="832">IF(LEN(R1056)&lt;&gt;0,R1056,FALSE)</f>
        <v>0</v>
      </c>
      <c r="S1055" s="1" t="b">
        <f t="shared" ref="S1055" si="833">IF(LEN(S1056)&lt;&gt;0,S1056,FALSE)</f>
        <v>0</v>
      </c>
      <c r="T1055" s="1" t="b">
        <f t="shared" ref="T1055" si="834">IF(LEN(T1056)&lt;&gt;0,T1056,FALSE)</f>
        <v>1</v>
      </c>
      <c r="U1055" s="1" t="b">
        <f t="shared" ref="U1055" si="835">IF(LEN(U1056)&lt;&gt;0,U1056,FALSE)</f>
        <v>0</v>
      </c>
    </row>
    <row r="1056" spans="1:21" x14ac:dyDescent="0.25">
      <c r="A1056" s="1">
        <v>1036</v>
      </c>
      <c r="B1056" s="1" t="str">
        <f>IF(C1056="Name:","B"&amp;ROW(A1056)&amp;":D"&amp;MATCH("Name:",$C1057:$C$1999,0)+ROW(A1056)-1,B1055)</f>
        <v>B1055:D1062</v>
      </c>
      <c r="C1056" s="1" t="s">
        <v>417</v>
      </c>
      <c r="D1056" s="1" t="s">
        <v>481</v>
      </c>
      <c r="Q1056" s="1" t="b">
        <v>1</v>
      </c>
      <c r="T1056" s="1" t="b">
        <v>1</v>
      </c>
    </row>
    <row r="1057" spans="1:21" x14ac:dyDescent="0.25">
      <c r="A1057" s="1">
        <v>1037</v>
      </c>
      <c r="B1057" s="1" t="str">
        <f>IF(C1057="Name:","B"&amp;ROW(A1057)&amp;":D"&amp;MATCH("Name:",$C1058:$C$1999,0)+ROW(A1057)-1,B1056)</f>
        <v>B1055:D1062</v>
      </c>
      <c r="C1057" s="1" t="s">
        <v>240</v>
      </c>
      <c r="D1057" s="1" t="s">
        <v>198</v>
      </c>
    </row>
    <row r="1058" spans="1:21" x14ac:dyDescent="0.25">
      <c r="A1058" s="1">
        <v>1038</v>
      </c>
      <c r="B1058" s="1" t="str">
        <f>IF(C1058="Name:","B"&amp;ROW(A1058)&amp;":D"&amp;MATCH("Name:",$C1059:$C$1999,0)+ROW(A1058)-1,B1057)</f>
        <v>B1055:D1062</v>
      </c>
      <c r="C1058" s="1" t="s">
        <v>235</v>
      </c>
      <c r="D1058" s="1" t="s">
        <v>199</v>
      </c>
    </row>
    <row r="1059" spans="1:21" x14ac:dyDescent="0.25">
      <c r="A1059" s="1">
        <v>1039</v>
      </c>
      <c r="B1059" s="1" t="str">
        <f>IF(C1059="Name:","B"&amp;ROW(A1059)&amp;":D"&amp;MATCH("Name:",$C1060:$C$1999,0)+ROW(A1059)-1,B1058)</f>
        <v>B1055:D1062</v>
      </c>
      <c r="C1059" s="1" t="s">
        <v>234</v>
      </c>
      <c r="D1059" s="1" t="s">
        <v>487</v>
      </c>
    </row>
    <row r="1060" spans="1:21" x14ac:dyDescent="0.25">
      <c r="A1060" s="1">
        <v>1040</v>
      </c>
      <c r="B1060" s="1" t="str">
        <f>IF(C1060="Name:","B"&amp;ROW(A1060)&amp;":D"&amp;MATCH("Name:",$C1061:$C$1999,0)+ROW(A1060)-1,B1059)</f>
        <v>B1055:D1062</v>
      </c>
      <c r="C1060" s="1" t="s">
        <v>339</v>
      </c>
      <c r="D1060" s="1" t="s">
        <v>488</v>
      </c>
    </row>
    <row r="1061" spans="1:21" x14ac:dyDescent="0.25">
      <c r="A1061" s="1">
        <v>1041</v>
      </c>
      <c r="B1061" s="1" t="str">
        <f>IF(C1061="Name:","B"&amp;ROW(A1061)&amp;":D"&amp;MATCH("Name:",$C1062:$C$1999,0)+ROW(A1061)-1,B1060)</f>
        <v>B1055:D1062</v>
      </c>
      <c r="C1061" s="1" t="s">
        <v>338</v>
      </c>
      <c r="D1061" s="1" t="s">
        <v>376</v>
      </c>
    </row>
    <row r="1062" spans="1:21" x14ac:dyDescent="0.25">
      <c r="A1062" s="1">
        <v>1042</v>
      </c>
      <c r="B1062" s="1" t="str">
        <f>IF(C1062="Name:","B"&amp;ROW(A1062)&amp;":D"&amp;MATCH("Name:",$C1063:$C$1999,0)+ROW(A1062)-1,B1061)</f>
        <v>B1055:D1062</v>
      </c>
      <c r="C1062" s="1" t="s">
        <v>418</v>
      </c>
      <c r="D1062" s="1" t="s">
        <v>418</v>
      </c>
    </row>
    <row r="1063" spans="1:21" x14ac:dyDescent="0.25">
      <c r="A1063" s="1">
        <v>1043</v>
      </c>
      <c r="B1063" s="1" t="str">
        <f>IF(C1063="Name:","B"&amp;ROW(A1063)&amp;":D"&amp;MATCH("Name:",$C1064:$C$1999,0)+ROW(A1063)-1,B1062)</f>
        <v>B1063:D1069</v>
      </c>
      <c r="C1063" s="1" t="s">
        <v>233</v>
      </c>
      <c r="D1063" s="1" t="s">
        <v>98</v>
      </c>
      <c r="E1063" s="1" t="str">
        <f ca="1">LEFT(INDEX(INDIRECT($B1063),MATCH(E$2,INDIRECT(SUBSTITUTE(SUBSTITUTE($B1063,"D","B"),"B","c")),0),3),SEARCH("(",INDEX(INDIRECT($B1063),MATCH(E$2,INDIRECT(SUBSTITUTE(SUBSTITUTE($B1063,"D","B"),"B","c")),0),3))-2)</f>
        <v>Meggitt</v>
      </c>
      <c r="F1063" s="1" t="str">
        <f ca="1">TRIM(SUBSTITUTE(SUBSTITUTE(RIGHT(D1063,LEN(D1063)-LEN(E1063)),")",""),"(",""))</f>
        <v>Simi Valley, CA</v>
      </c>
      <c r="G1063" s="1" t="str">
        <f ca="1">IFERROR(INDEX(INDIRECT($B1063),MATCH(G$2,INDIRECT(SUBSTITUTE(SUBSTITUTE($B1063,"D","B"),"B","c")),0),3),"")</f>
        <v>1785 Voyager Avenue</v>
      </c>
      <c r="H1063" s="1" t="str">
        <f t="shared" ref="H1063:O1063" ca="1" si="836">IFERROR(INDEX(INDIRECT($B1063),MATCH(H$2,INDIRECT(SUBSTITUTE(SUBSTITUTE($B1063,"D","B"),"B","c")),0),3),"")</f>
        <v/>
      </c>
      <c r="I1063" s="1" t="str">
        <f t="shared" ca="1" si="836"/>
        <v/>
      </c>
      <c r="J1063" s="1" t="str">
        <f t="shared" ca="1" si="836"/>
        <v>Simi Valley, CA 93063</v>
      </c>
      <c r="K1063" s="1" t="str">
        <f t="shared" ca="1" si="836"/>
        <v/>
      </c>
      <c r="L1063" s="1" t="str">
        <f t="shared" ca="1" si="836"/>
        <v/>
      </c>
      <c r="M1063" s="1" t="str">
        <f t="shared" ca="1" si="836"/>
        <v>(805)584-4100</v>
      </c>
      <c r="N1063" s="1" t="str">
        <f t="shared" ca="1" si="836"/>
        <v/>
      </c>
      <c r="O1063" s="1" t="str">
        <f t="shared" ca="1" si="836"/>
        <v>martin.hill@meggitt.com</v>
      </c>
      <c r="P1063" s="1" t="b">
        <f>IF(LEN(P1064)&lt;&gt;0,P1064,FALSE)</f>
        <v>0</v>
      </c>
      <c r="Q1063" s="1" t="b">
        <f t="shared" ref="Q1063" si="837">IF(LEN(Q1064)&lt;&gt;0,Q1064,FALSE)</f>
        <v>1</v>
      </c>
      <c r="R1063" s="1" t="b">
        <f t="shared" ref="R1063" si="838">IF(LEN(R1064)&lt;&gt;0,R1064,FALSE)</f>
        <v>0</v>
      </c>
      <c r="S1063" s="1" t="b">
        <f t="shared" ref="S1063" si="839">IF(LEN(S1064)&lt;&gt;0,S1064,FALSE)</f>
        <v>0</v>
      </c>
      <c r="T1063" s="1" t="b">
        <f t="shared" ref="T1063" si="840">IF(LEN(T1064)&lt;&gt;0,T1064,FALSE)</f>
        <v>1</v>
      </c>
      <c r="U1063" s="1" t="b">
        <f t="shared" ref="U1063" si="841">IF(LEN(U1064)&lt;&gt;0,U1064,FALSE)</f>
        <v>0</v>
      </c>
    </row>
    <row r="1064" spans="1:21" x14ac:dyDescent="0.25">
      <c r="A1064" s="1">
        <v>1044</v>
      </c>
      <c r="B1064" s="1" t="str">
        <f>IF(C1064="Name:","B"&amp;ROW(A1064)&amp;":D"&amp;MATCH("Name:",$C1065:$C$1999,0)+ROW(A1064)-1,B1063)</f>
        <v>B1063:D1069</v>
      </c>
      <c r="C1064" s="1" t="s">
        <v>417</v>
      </c>
      <c r="D1064" s="1" t="s">
        <v>481</v>
      </c>
      <c r="Q1064" s="1" t="b">
        <v>1</v>
      </c>
      <c r="T1064" s="1" t="b">
        <v>1</v>
      </c>
    </row>
    <row r="1065" spans="1:21" x14ac:dyDescent="0.25">
      <c r="A1065" s="1">
        <v>1045</v>
      </c>
      <c r="B1065" s="1" t="str">
        <f>IF(C1065="Name:","B"&amp;ROW(A1065)&amp;":D"&amp;MATCH("Name:",$C1066:$C$1999,0)+ROW(A1065)-1,B1064)</f>
        <v>B1063:D1069</v>
      </c>
      <c r="C1065" s="1" t="s">
        <v>240</v>
      </c>
      <c r="D1065" s="1" t="s">
        <v>201</v>
      </c>
    </row>
    <row r="1066" spans="1:21" x14ac:dyDescent="0.25">
      <c r="A1066" s="1">
        <v>1046</v>
      </c>
      <c r="B1066" s="1" t="str">
        <f>IF(C1066="Name:","B"&amp;ROW(A1066)&amp;":D"&amp;MATCH("Name:",$C1067:$C$1999,0)+ROW(A1066)-1,B1065)</f>
        <v>B1063:D1069</v>
      </c>
      <c r="C1066" s="1" t="s">
        <v>235</v>
      </c>
      <c r="D1066" s="1" t="s">
        <v>202</v>
      </c>
    </row>
    <row r="1067" spans="1:21" x14ac:dyDescent="0.25">
      <c r="A1067" s="1">
        <v>1047</v>
      </c>
      <c r="B1067" s="1" t="str">
        <f>IF(C1067="Name:","B"&amp;ROW(A1067)&amp;":D"&amp;MATCH("Name:",$C1068:$C$1999,0)+ROW(A1067)-1,B1066)</f>
        <v>B1063:D1069</v>
      </c>
      <c r="C1067" s="1" t="s">
        <v>234</v>
      </c>
      <c r="D1067" s="1" t="s">
        <v>492</v>
      </c>
    </row>
    <row r="1068" spans="1:21" x14ac:dyDescent="0.25">
      <c r="A1068" s="1">
        <v>1048</v>
      </c>
      <c r="B1068" s="1" t="str">
        <f>IF(C1068="Name:","B"&amp;ROW(A1068)&amp;":D"&amp;MATCH("Name:",$C1069:$C$1999,0)+ROW(A1068)-1,B1067)</f>
        <v>B1063:D1069</v>
      </c>
      <c r="C1068" s="1" t="s">
        <v>338</v>
      </c>
      <c r="D1068" s="1" t="s">
        <v>380</v>
      </c>
    </row>
    <row r="1069" spans="1:21" x14ac:dyDescent="0.25">
      <c r="A1069" s="1">
        <v>1049</v>
      </c>
      <c r="B1069" s="1" t="str">
        <f>IF(C1069="Name:","B"&amp;ROW(A1069)&amp;":D"&amp;MATCH("Name:",$C1070:$C$1999,0)+ROW(A1069)-1,B1068)</f>
        <v>B1063:D1069</v>
      </c>
      <c r="C1069" s="1" t="s">
        <v>418</v>
      </c>
      <c r="D1069" s="1" t="s">
        <v>418</v>
      </c>
    </row>
    <row r="1070" spans="1:21" x14ac:dyDescent="0.25">
      <c r="A1070" s="1">
        <v>1050</v>
      </c>
      <c r="B1070" s="1" t="str">
        <f>IF(C1070="Name:","B"&amp;ROW(A1070)&amp;":D"&amp;MATCH("Name:",$C1071:$C$1999,0)+ROW(A1070)-1,B1069)</f>
        <v>B1070:D1077</v>
      </c>
      <c r="C1070" s="1" t="s">
        <v>233</v>
      </c>
      <c r="D1070" s="1" t="s">
        <v>544</v>
      </c>
      <c r="E1070" s="1" t="str">
        <f ca="1">LEFT(INDEX(INDIRECT($B1070),MATCH(E$2,INDIRECT(SUBSTITUTE(SUBSTITUTE($B1070,"D","B"),"B","c")),0),3),SEARCH("(",INDEX(INDIRECT($B1070),MATCH(E$2,INDIRECT(SUBSTITUTE(SUBSTITUTE($B1070,"D","B"),"B","c")),0),3))-2)</f>
        <v>Safran Cabin</v>
      </c>
      <c r="F1070" s="1" t="str">
        <f ca="1">TRIM(SUBSTITUTE(SUBSTITUTE(RIGHT(D1070,LEN(D1070)-LEN(E1070)),")",""),"(",""))</f>
        <v>Huntington Beach, CA</v>
      </c>
      <c r="G1070" s="1" t="str">
        <f ca="1">IFERROR(INDEX(INDIRECT($B1070),MATCH(G$2,INDIRECT(SUBSTITUTE(SUBSTITUTE($B1070,"D","B"),"B","c")),0),3),"")</f>
        <v>5701 Bolsa Avenue</v>
      </c>
      <c r="H1070" s="1" t="str">
        <f t="shared" ref="H1070:O1070" ca="1" si="842">IFERROR(INDEX(INDIRECT($B1070),MATCH(H$2,INDIRECT(SUBSTITUTE(SUBSTITUTE($B1070,"D","B"),"B","c")),0),3),"")</f>
        <v/>
      </c>
      <c r="I1070" s="1" t="str">
        <f t="shared" ca="1" si="842"/>
        <v/>
      </c>
      <c r="J1070" s="1" t="str">
        <f t="shared" ca="1" si="842"/>
        <v>Huntington Beach, CA 92647</v>
      </c>
      <c r="K1070" s="1" t="str">
        <f t="shared" ca="1" si="842"/>
        <v/>
      </c>
      <c r="L1070" s="1" t="str">
        <f t="shared" ca="1" si="842"/>
        <v/>
      </c>
      <c r="M1070" s="1" t="str">
        <f t="shared" ca="1" si="842"/>
        <v>(714)934-0015</v>
      </c>
      <c r="N1070" s="1" t="str">
        <f t="shared" ca="1" si="842"/>
        <v>(714)934-0089</v>
      </c>
      <c r="O1070" s="1" t="str">
        <f t="shared" ca="1" si="842"/>
        <v>brad.christensen@zodiacaerospace.com</v>
      </c>
      <c r="P1070" s="1" t="b">
        <f>IF(LEN(P1071)&lt;&gt;0,P1071,FALSE)</f>
        <v>0</v>
      </c>
      <c r="Q1070" s="1" t="b">
        <f t="shared" ref="Q1070" si="843">IF(LEN(Q1071)&lt;&gt;0,Q1071,FALSE)</f>
        <v>1</v>
      </c>
      <c r="R1070" s="1" t="b">
        <f t="shared" ref="R1070" si="844">IF(LEN(R1071)&lt;&gt;0,R1071,FALSE)</f>
        <v>0</v>
      </c>
      <c r="S1070" s="1" t="b">
        <f t="shared" ref="S1070" si="845">IF(LEN(S1071)&lt;&gt;0,S1071,FALSE)</f>
        <v>1</v>
      </c>
      <c r="T1070" s="1" t="b">
        <f t="shared" ref="T1070" si="846">IF(LEN(T1071)&lt;&gt;0,T1071,FALSE)</f>
        <v>1</v>
      </c>
      <c r="U1070" s="1" t="b">
        <f t="shared" ref="U1070" si="847">IF(LEN(U1071)&lt;&gt;0,U1071,FALSE)</f>
        <v>0</v>
      </c>
    </row>
    <row r="1071" spans="1:21" x14ac:dyDescent="0.25">
      <c r="A1071" s="1">
        <v>1051</v>
      </c>
      <c r="B1071" s="1" t="str">
        <f>IF(C1071="Name:","B"&amp;ROW(A1071)&amp;":D"&amp;MATCH("Name:",$C1072:$C$1999,0)+ROW(A1071)-1,B1070)</f>
        <v>B1070:D1077</v>
      </c>
      <c r="C1071" s="1" t="s">
        <v>417</v>
      </c>
      <c r="D1071" s="1" t="s">
        <v>500</v>
      </c>
      <c r="Q1071" s="1" t="b">
        <v>1</v>
      </c>
      <c r="S1071" s="1" t="b">
        <v>1</v>
      </c>
      <c r="T1071" s="1" t="b">
        <v>1</v>
      </c>
    </row>
    <row r="1072" spans="1:21" x14ac:dyDescent="0.25">
      <c r="A1072" s="1">
        <v>1052</v>
      </c>
      <c r="B1072" s="1" t="str">
        <f>IF(C1072="Name:","B"&amp;ROW(A1072)&amp;":D"&amp;MATCH("Name:",$C1073:$C$1999,0)+ROW(A1072)-1,B1071)</f>
        <v>B1070:D1077</v>
      </c>
      <c r="C1072" s="1" t="s">
        <v>240</v>
      </c>
      <c r="D1072" s="1" t="s">
        <v>142</v>
      </c>
    </row>
    <row r="1073" spans="1:21" x14ac:dyDescent="0.25">
      <c r="A1073" s="1">
        <v>1053</v>
      </c>
      <c r="B1073" s="1" t="str">
        <f>IF(C1073="Name:","B"&amp;ROW(A1073)&amp;":D"&amp;MATCH("Name:",$C1074:$C$1999,0)+ROW(A1073)-1,B1072)</f>
        <v>B1070:D1077</v>
      </c>
      <c r="C1073" s="1" t="s">
        <v>235</v>
      </c>
      <c r="D1073" s="1" t="s">
        <v>546</v>
      </c>
    </row>
    <row r="1074" spans="1:21" x14ac:dyDescent="0.25">
      <c r="A1074" s="1">
        <v>1054</v>
      </c>
      <c r="B1074" s="1" t="str">
        <f>IF(C1074="Name:","B"&amp;ROW(A1074)&amp;":D"&amp;MATCH("Name:",$C1075:$C$1999,0)+ROW(A1074)-1,B1073)</f>
        <v>B1070:D1077</v>
      </c>
      <c r="C1074" s="1" t="s">
        <v>234</v>
      </c>
      <c r="D1074" s="1" t="s">
        <v>501</v>
      </c>
    </row>
    <row r="1075" spans="1:21" x14ac:dyDescent="0.25">
      <c r="A1075" s="1">
        <v>1055</v>
      </c>
      <c r="B1075" s="1" t="str">
        <f>IF(C1075="Name:","B"&amp;ROW(A1075)&amp;":D"&amp;MATCH("Name:",$C1076:$C$1999,0)+ROW(A1075)-1,B1074)</f>
        <v>B1070:D1077</v>
      </c>
      <c r="C1075" s="1" t="s">
        <v>339</v>
      </c>
      <c r="D1075" s="1" t="s">
        <v>502</v>
      </c>
    </row>
    <row r="1076" spans="1:21" x14ac:dyDescent="0.25">
      <c r="A1076" s="1">
        <v>1056</v>
      </c>
      <c r="B1076" s="1" t="str">
        <f>IF(C1076="Name:","B"&amp;ROW(A1076)&amp;":D"&amp;MATCH("Name:",$C1077:$C$1999,0)+ROW(A1076)-1,B1075)</f>
        <v>B1070:D1077</v>
      </c>
      <c r="C1076" s="1" t="s">
        <v>338</v>
      </c>
      <c r="D1076" s="1" t="s">
        <v>385</v>
      </c>
    </row>
    <row r="1077" spans="1:21" x14ac:dyDescent="0.25">
      <c r="A1077" s="1">
        <v>1057</v>
      </c>
      <c r="B1077" s="1" t="str">
        <f>IF(C1077="Name:","B"&amp;ROW(A1077)&amp;":D"&amp;MATCH("Name:",$C1078:$C$1999,0)+ROW(A1077)-1,B1076)</f>
        <v>B1070:D1077</v>
      </c>
      <c r="C1077" s="1" t="s">
        <v>418</v>
      </c>
      <c r="D1077" s="1" t="s">
        <v>418</v>
      </c>
    </row>
    <row r="1078" spans="1:21" x14ac:dyDescent="0.25">
      <c r="A1078" s="1">
        <v>1058</v>
      </c>
      <c r="B1078" s="1" t="str">
        <f>IF(C1078="Name:","B"&amp;ROW(A1078)&amp;":D"&amp;MATCH("Name:",$C1079:$C$1999,0)+ROW(A1078)-1,B1077)</f>
        <v>B1078:D1084</v>
      </c>
      <c r="C1078" s="1" t="s">
        <v>233</v>
      </c>
      <c r="D1078" s="1" t="s">
        <v>81</v>
      </c>
      <c r="E1078" s="1" t="str">
        <f ca="1">LEFT(INDEX(INDIRECT($B1078),MATCH(E$2,INDIRECT(SUBSTITUTE(SUBSTITUTE($B1078,"D","B"),"B","c")),0),3),SEARCH("(",INDEX(INDIRECT($B1078),MATCH(E$2,INDIRECT(SUBSTITUTE(SUBSTITUTE($B1078,"D","B"),"B","c")),0),3))-2)</f>
        <v>Skurka</v>
      </c>
      <c r="F1078" s="1" t="str">
        <f ca="1">TRIM(SUBSTITUTE(SUBSTITUTE(RIGHT(D1078,LEN(D1078)-LEN(E1078)),")",""),"(",""))</f>
        <v>Camarillo, CA</v>
      </c>
      <c r="G1078" s="1" t="str">
        <f ca="1">IFERROR(INDEX(INDIRECT($B1078),MATCH(G$2,INDIRECT(SUBSTITUTE(SUBSTITUTE($B1078,"D","B"),"B","c")),0),3),"")</f>
        <v>4600 Calle Bolero</v>
      </c>
      <c r="H1078" s="1" t="str">
        <f t="shared" ref="H1078:O1078" ca="1" si="848">IFERROR(INDEX(INDIRECT($B1078),MATCH(H$2,INDIRECT(SUBSTITUTE(SUBSTITUTE($B1078,"D","B"),"B","c")),0),3),"")</f>
        <v/>
      </c>
      <c r="I1078" s="1" t="str">
        <f t="shared" ca="1" si="848"/>
        <v/>
      </c>
      <c r="J1078" s="1" t="str">
        <f t="shared" ca="1" si="848"/>
        <v>Camarillo, CA 93012</v>
      </c>
      <c r="K1078" s="1" t="str">
        <f t="shared" ca="1" si="848"/>
        <v/>
      </c>
      <c r="L1078" s="1" t="str">
        <f t="shared" ca="1" si="848"/>
        <v/>
      </c>
      <c r="M1078" s="1" t="str">
        <f t="shared" ca="1" si="848"/>
        <v>(805)210-9550</v>
      </c>
      <c r="N1078" s="1" t="str">
        <f t="shared" ca="1" si="848"/>
        <v/>
      </c>
      <c r="O1078" s="1" t="str">
        <f t="shared" ca="1" si="848"/>
        <v>bfoltz@skurka-aero.com</v>
      </c>
      <c r="P1078" s="1" t="b">
        <f>IF(LEN(P1079)&lt;&gt;0,P1079,FALSE)</f>
        <v>0</v>
      </c>
      <c r="Q1078" s="1" t="b">
        <f t="shared" ref="Q1078" si="849">IF(LEN(Q1079)&lt;&gt;0,Q1079,FALSE)</f>
        <v>1</v>
      </c>
      <c r="R1078" s="1" t="b">
        <f t="shared" ref="R1078" si="850">IF(LEN(R1079)&lt;&gt;0,R1079,FALSE)</f>
        <v>0</v>
      </c>
      <c r="S1078" s="1" t="b">
        <f t="shared" ref="S1078" si="851">IF(LEN(S1079)&lt;&gt;0,S1079,FALSE)</f>
        <v>0</v>
      </c>
      <c r="T1078" s="1" t="b">
        <f t="shared" ref="T1078" si="852">IF(LEN(T1079)&lt;&gt;0,T1079,FALSE)</f>
        <v>1</v>
      </c>
      <c r="U1078" s="1" t="b">
        <f t="shared" ref="U1078" si="853">IF(LEN(U1079)&lt;&gt;0,U1079,FALSE)</f>
        <v>0</v>
      </c>
    </row>
    <row r="1079" spans="1:21" x14ac:dyDescent="0.25">
      <c r="A1079" s="1">
        <v>1059</v>
      </c>
      <c r="B1079" s="1" t="str">
        <f>IF(C1079="Name:","B"&amp;ROW(A1079)&amp;":D"&amp;MATCH("Name:",$C1080:$C$1999,0)+ROW(A1079)-1,B1078)</f>
        <v>B1078:D1084</v>
      </c>
      <c r="C1079" s="1" t="s">
        <v>417</v>
      </c>
      <c r="D1079" s="1" t="s">
        <v>481</v>
      </c>
      <c r="Q1079" s="1" t="b">
        <v>1</v>
      </c>
      <c r="T1079" s="1" t="b">
        <v>1</v>
      </c>
    </row>
    <row r="1080" spans="1:21" x14ac:dyDescent="0.25">
      <c r="A1080" s="1">
        <v>1060</v>
      </c>
      <c r="B1080" s="1" t="str">
        <f>IF(C1080="Name:","B"&amp;ROW(A1080)&amp;":D"&amp;MATCH("Name:",$C1081:$C$1999,0)+ROW(A1080)-1,B1079)</f>
        <v>B1078:D1084</v>
      </c>
      <c r="C1080" s="1" t="s">
        <v>240</v>
      </c>
      <c r="D1080" s="1" t="s">
        <v>83</v>
      </c>
    </row>
    <row r="1081" spans="1:21" x14ac:dyDescent="0.25">
      <c r="A1081" s="1">
        <v>1061</v>
      </c>
      <c r="B1081" s="1" t="str">
        <f>IF(C1081="Name:","B"&amp;ROW(A1081)&amp;":D"&amp;MATCH("Name:",$C1082:$C$1999,0)+ROW(A1081)-1,B1080)</f>
        <v>B1078:D1084</v>
      </c>
      <c r="C1081" s="1" t="s">
        <v>235</v>
      </c>
      <c r="D1081" s="1" t="s">
        <v>85</v>
      </c>
    </row>
    <row r="1082" spans="1:21" x14ac:dyDescent="0.25">
      <c r="A1082" s="1">
        <v>1062</v>
      </c>
      <c r="B1082" s="1" t="str">
        <f>IF(C1082="Name:","B"&amp;ROW(A1082)&amp;":D"&amp;MATCH("Name:",$C1083:$C$1999,0)+ROW(A1082)-1,B1081)</f>
        <v>B1078:D1084</v>
      </c>
      <c r="C1082" s="1" t="s">
        <v>234</v>
      </c>
      <c r="D1082" s="1" t="s">
        <v>503</v>
      </c>
    </row>
    <row r="1083" spans="1:21" x14ac:dyDescent="0.25">
      <c r="A1083" s="1">
        <v>1063</v>
      </c>
      <c r="B1083" s="1" t="str">
        <f>IF(C1083="Name:","B"&amp;ROW(A1083)&amp;":D"&amp;MATCH("Name:",$C1084:$C$1999,0)+ROW(A1083)-1,B1082)</f>
        <v>B1078:D1084</v>
      </c>
      <c r="C1083" s="1" t="s">
        <v>338</v>
      </c>
      <c r="D1083" s="1" t="s">
        <v>386</v>
      </c>
    </row>
    <row r="1084" spans="1:21" x14ac:dyDescent="0.25">
      <c r="A1084" s="1">
        <v>1064</v>
      </c>
      <c r="B1084" s="1" t="str">
        <f>IF(C1084="Name:","B"&amp;ROW(A1084)&amp;":D"&amp;MATCH("Name:",$C1085:$C$1999,0)+ROW(A1084)-1,B1083)</f>
        <v>B1078:D1084</v>
      </c>
      <c r="C1084" s="1" t="s">
        <v>418</v>
      </c>
      <c r="D1084" s="1" t="s">
        <v>418</v>
      </c>
    </row>
    <row r="1085" spans="1:21" x14ac:dyDescent="0.25">
      <c r="A1085" s="1">
        <v>1065</v>
      </c>
      <c r="B1085" s="1" t="str">
        <f>IF(C1085="Name:","B"&amp;ROW(A1085)&amp;":D"&amp;MATCH("Name:",$C1086:$C$1999,0)+ROW(A1085)-1,B1084)</f>
        <v>B1085:D1091</v>
      </c>
      <c r="C1085" s="1" t="s">
        <v>233</v>
      </c>
      <c r="D1085" s="1" t="s">
        <v>38</v>
      </c>
      <c r="E1085" s="1" t="str">
        <f ca="1">LEFT(INDEX(INDIRECT($B1085),MATCH(E$2,INDIRECT(SUBSTITUTE(SUBSTITUTE($B1085,"D","B"),"B","c")),0),3),SEARCH("(",INDEX(INDIRECT($B1085),MATCH(E$2,INDIRECT(SUBSTITUTE(SUBSTITUTE($B1085,"D","B"),"B","c")),0),3))-2)</f>
        <v>HamSundstrand</v>
      </c>
      <c r="F1085" s="1" t="str">
        <f ca="1">TRIM(SUBSTITUTE(SUBSTITUTE(RIGHT(D1085,LEN(D1085)-LEN(E1085)),")",""),"(",""))</f>
        <v>Windsor Locks, CT</v>
      </c>
      <c r="G1085" s="1" t="str">
        <f ca="1">IFERROR(INDEX(INDIRECT($B1085),MATCH(G$2,INDIRECT(SUBSTITUTE(SUBSTITUTE($B1085,"D","B"),"B","c")),0),3),"")</f>
        <v>One Hamilton Road</v>
      </c>
      <c r="H1085" s="1" t="str">
        <f t="shared" ref="H1085:O1085" ca="1" si="854">IFERROR(INDEX(INDIRECT($B1085),MATCH(H$2,INDIRECT(SUBSTITUTE(SUBSTITUTE($B1085,"D","B"),"B","c")),0),3),"")</f>
        <v/>
      </c>
      <c r="I1085" s="1" t="str">
        <f t="shared" ca="1" si="854"/>
        <v/>
      </c>
      <c r="J1085" s="1" t="str">
        <f t="shared" ca="1" si="854"/>
        <v>Windsor Locks, CT 06096</v>
      </c>
      <c r="K1085" s="1" t="str">
        <f t="shared" ca="1" si="854"/>
        <v/>
      </c>
      <c r="L1085" s="1" t="str">
        <f t="shared" ca="1" si="854"/>
        <v/>
      </c>
      <c r="M1085" s="1" t="str">
        <f t="shared" ca="1" si="854"/>
        <v>(860)654-7925</v>
      </c>
      <c r="N1085" s="1" t="str">
        <f t="shared" ca="1" si="854"/>
        <v/>
      </c>
      <c r="O1085" s="1" t="str">
        <f t="shared" ca="1" si="854"/>
        <v>john.whalenIV@hs.utc.com</v>
      </c>
      <c r="P1085" s="1" t="b">
        <f>IF(LEN(P1086)&lt;&gt;0,P1086,FALSE)</f>
        <v>0</v>
      </c>
      <c r="Q1085" s="1" t="b">
        <f t="shared" ref="Q1085" si="855">IF(LEN(Q1086)&lt;&gt;0,Q1086,FALSE)</f>
        <v>1</v>
      </c>
      <c r="R1085" s="1" t="b">
        <f t="shared" ref="R1085" si="856">IF(LEN(R1086)&lt;&gt;0,R1086,FALSE)</f>
        <v>1</v>
      </c>
      <c r="S1085" s="1" t="b">
        <f t="shared" ref="S1085" si="857">IF(LEN(S1086)&lt;&gt;0,S1086,FALSE)</f>
        <v>0</v>
      </c>
      <c r="T1085" s="1" t="b">
        <f t="shared" ref="T1085" si="858">IF(LEN(T1086)&lt;&gt;0,T1086,FALSE)</f>
        <v>1</v>
      </c>
      <c r="U1085" s="1" t="b">
        <f t="shared" ref="U1085" si="859">IF(LEN(U1086)&lt;&gt;0,U1086,FALSE)</f>
        <v>0</v>
      </c>
    </row>
    <row r="1086" spans="1:21" x14ac:dyDescent="0.25">
      <c r="A1086" s="1">
        <v>1066</v>
      </c>
      <c r="B1086" s="1" t="str">
        <f>IF(C1086="Name:","B"&amp;ROW(A1086)&amp;":D"&amp;MATCH("Name:",$C1087:$C$1999,0)+ROW(A1086)-1,B1085)</f>
        <v>B1085:D1091</v>
      </c>
      <c r="C1086" s="1" t="s">
        <v>417</v>
      </c>
      <c r="D1086" s="1" t="s">
        <v>464</v>
      </c>
      <c r="Q1086" s="1" t="b">
        <v>1</v>
      </c>
      <c r="R1086" s="1" t="b">
        <v>1</v>
      </c>
      <c r="T1086" s="1" t="b">
        <v>1</v>
      </c>
    </row>
    <row r="1087" spans="1:21" x14ac:dyDescent="0.25">
      <c r="A1087" s="1">
        <v>1067</v>
      </c>
      <c r="B1087" s="1" t="str">
        <f>IF(C1087="Name:","B"&amp;ROW(A1087)&amp;":D"&amp;MATCH("Name:",$C1088:$C$1999,0)+ROW(A1087)-1,B1086)</f>
        <v>B1085:D1091</v>
      </c>
      <c r="C1087" s="1" t="s">
        <v>240</v>
      </c>
      <c r="D1087" s="1" t="s">
        <v>43</v>
      </c>
    </row>
    <row r="1088" spans="1:21" x14ac:dyDescent="0.25">
      <c r="A1088" s="1">
        <v>1068</v>
      </c>
      <c r="B1088" s="1" t="str">
        <f>IF(C1088="Name:","B"&amp;ROW(A1088)&amp;":D"&amp;MATCH("Name:",$C1089:$C$1999,0)+ROW(A1088)-1,B1087)</f>
        <v>B1085:D1091</v>
      </c>
      <c r="C1088" s="1" t="s">
        <v>235</v>
      </c>
      <c r="D1088" s="1" t="s">
        <v>44</v>
      </c>
    </row>
    <row r="1089" spans="1:21" x14ac:dyDescent="0.25">
      <c r="A1089" s="1">
        <v>1069</v>
      </c>
      <c r="B1089" s="1" t="str">
        <f>IF(C1089="Name:","B"&amp;ROW(A1089)&amp;":D"&amp;MATCH("Name:",$C1090:$C$1999,0)+ROW(A1089)-1,B1088)</f>
        <v>B1085:D1091</v>
      </c>
      <c r="C1089" s="1" t="s">
        <v>234</v>
      </c>
      <c r="D1089" s="1" t="s">
        <v>465</v>
      </c>
    </row>
    <row r="1090" spans="1:21" x14ac:dyDescent="0.25">
      <c r="A1090" s="1">
        <v>1070</v>
      </c>
      <c r="B1090" s="1" t="str">
        <f>IF(C1090="Name:","B"&amp;ROW(A1090)&amp;":D"&amp;MATCH("Name:",$C1091:$C$1999,0)+ROW(A1090)-1,B1089)</f>
        <v>B1085:D1091</v>
      </c>
      <c r="C1090" s="1" t="s">
        <v>338</v>
      </c>
      <c r="D1090" s="1" t="s">
        <v>365</v>
      </c>
    </row>
    <row r="1091" spans="1:21" x14ac:dyDescent="0.25">
      <c r="A1091" s="1">
        <v>1071</v>
      </c>
      <c r="B1091" s="1" t="str">
        <f>IF(C1091="Name:","B"&amp;ROW(A1091)&amp;":D"&amp;MATCH("Name:",$C1092:$C$1999,0)+ROW(A1091)-1,B1090)</f>
        <v>B1085:D1091</v>
      </c>
      <c r="C1091" s="1" t="s">
        <v>418</v>
      </c>
      <c r="D1091" s="1" t="s">
        <v>418</v>
      </c>
    </row>
    <row r="1092" spans="1:21" x14ac:dyDescent="0.25">
      <c r="A1092" s="1">
        <v>1072</v>
      </c>
      <c r="B1092" s="1" t="str">
        <f>IF(C1092="Name:","B"&amp;ROW(A1092)&amp;":D"&amp;MATCH("Name:",$C1093:$C$1999,0)+ROW(A1092)-1,B1091)</f>
        <v>B1092:D1099</v>
      </c>
      <c r="C1092" s="1" t="s">
        <v>233</v>
      </c>
      <c r="D1092" s="1" t="s">
        <v>13</v>
      </c>
      <c r="E1092" s="1" t="str">
        <f ca="1">LEFT(INDEX(INDIRECT($B1092),MATCH(E$2,INDIRECT(SUBSTITUTE(SUBSTITUTE($B1092,"D","B"),"B","c")),0),3),SEARCH("(",INDEX(INDIRECT($B1092),MATCH(E$2,INDIRECT(SUBSTITUTE(SUBSTITUTE($B1092,"D","B"),"B","c")),0),3))-2)</f>
        <v>Pratt &amp; Whit</v>
      </c>
      <c r="F1092" s="1" t="str">
        <f ca="1">TRIM(SUBSTITUTE(SUBSTITUTE(RIGHT(D1092,LEN(D1092)-LEN(E1092)),")",""),"(",""))</f>
        <v>East Hartford, CT</v>
      </c>
      <c r="G1092" s="1" t="str">
        <f ca="1">IFERROR(INDEX(INDIRECT($B1092),MATCH(G$2,INDIRECT(SUBSTITUTE(SUBSTITUTE($B1092,"D","B"),"B","c")),0),3),"")</f>
        <v>400 Main Street</v>
      </c>
      <c r="H1092" s="1" t="str">
        <f t="shared" ref="H1092:O1092" ca="1" si="860">IFERROR(INDEX(INDIRECT($B1092),MATCH(H$2,INDIRECT(SUBSTITUTE(SUBSTITUTE($B1092,"D","B"),"B","c")),0),3),"")</f>
        <v/>
      </c>
      <c r="I1092" s="1" t="str">
        <f t="shared" ca="1" si="860"/>
        <v/>
      </c>
      <c r="J1092" s="1" t="str">
        <f t="shared" ca="1" si="860"/>
        <v>East Hartford, CT 06118</v>
      </c>
      <c r="K1092" s="1" t="str">
        <f t="shared" ca="1" si="860"/>
        <v/>
      </c>
      <c r="L1092" s="1" t="str">
        <f t="shared" ca="1" si="860"/>
        <v/>
      </c>
      <c r="M1092" s="1" t="str">
        <f t="shared" ca="1" si="860"/>
        <v>(860)565-8804</v>
      </c>
      <c r="N1092" s="1" t="str">
        <f t="shared" ca="1" si="860"/>
        <v>(860)755-3026</v>
      </c>
      <c r="O1092" s="1" t="str">
        <f t="shared" ca="1" si="860"/>
        <v>robert.benjamin@pw.utc.com</v>
      </c>
      <c r="P1092" s="1" t="b">
        <f>IF(LEN(P1093)&lt;&gt;0,P1093,FALSE)</f>
        <v>1</v>
      </c>
      <c r="Q1092" s="1" t="b">
        <f t="shared" ref="Q1092" si="861">IF(LEN(Q1093)&lt;&gt;0,Q1093,FALSE)</f>
        <v>1</v>
      </c>
      <c r="R1092" s="1" t="b">
        <f t="shared" ref="R1092" si="862">IF(LEN(R1093)&lt;&gt;0,R1093,FALSE)</f>
        <v>1</v>
      </c>
      <c r="S1092" s="1" t="b">
        <f t="shared" ref="S1092" si="863">IF(LEN(S1093)&lt;&gt;0,S1093,FALSE)</f>
        <v>0</v>
      </c>
      <c r="T1092" s="1" t="b">
        <f t="shared" ref="T1092" si="864">IF(LEN(T1093)&lt;&gt;0,T1093,FALSE)</f>
        <v>1</v>
      </c>
      <c r="U1092" s="1" t="b">
        <f t="shared" ref="U1092" si="865">IF(LEN(U1093)&lt;&gt;0,U1093,FALSE)</f>
        <v>1</v>
      </c>
    </row>
    <row r="1093" spans="1:21" x14ac:dyDescent="0.25">
      <c r="A1093" s="1">
        <v>1073</v>
      </c>
      <c r="B1093" s="1" t="str">
        <f>IF(C1093="Name:","B"&amp;ROW(A1093)&amp;":D"&amp;MATCH("Name:",$C1094:$C$1999,0)+ROW(A1093)-1,B1092)</f>
        <v>B1092:D1099</v>
      </c>
      <c r="C1093" s="1" t="s">
        <v>417</v>
      </c>
      <c r="D1093" s="1" t="s">
        <v>425</v>
      </c>
      <c r="P1093" s="1" t="b">
        <v>1</v>
      </c>
      <c r="Q1093" s="1" t="b">
        <v>1</v>
      </c>
      <c r="R1093" s="1" t="b">
        <v>1</v>
      </c>
      <c r="T1093" s="1" t="b">
        <v>1</v>
      </c>
      <c r="U1093" s="1" t="b">
        <v>1</v>
      </c>
    </row>
    <row r="1094" spans="1:21" x14ac:dyDescent="0.25">
      <c r="A1094" s="1">
        <v>1074</v>
      </c>
      <c r="B1094" s="1" t="str">
        <f>IF(C1094="Name:","B"&amp;ROW(A1094)&amp;":D"&amp;MATCH("Name:",$C1095:$C$1999,0)+ROW(A1094)-1,B1093)</f>
        <v>B1092:D1099</v>
      </c>
      <c r="C1094" s="1" t="s">
        <v>240</v>
      </c>
      <c r="D1094" s="1" t="s">
        <v>47</v>
      </c>
    </row>
    <row r="1095" spans="1:21" x14ac:dyDescent="0.25">
      <c r="A1095" s="1">
        <v>1075</v>
      </c>
      <c r="B1095" s="1" t="str">
        <f>IF(C1095="Name:","B"&amp;ROW(A1095)&amp;":D"&amp;MATCH("Name:",$C1096:$C$1999,0)+ROW(A1095)-1,B1094)</f>
        <v>B1092:D1099</v>
      </c>
      <c r="C1095" s="1" t="s">
        <v>235</v>
      </c>
      <c r="D1095" s="1" t="s">
        <v>16</v>
      </c>
    </row>
    <row r="1096" spans="1:21" x14ac:dyDescent="0.25">
      <c r="A1096" s="1">
        <v>1076</v>
      </c>
      <c r="B1096" s="1" t="str">
        <f>IF(C1096="Name:","B"&amp;ROW(A1096)&amp;":D"&amp;MATCH("Name:",$C1097:$C$1999,0)+ROW(A1096)-1,B1095)</f>
        <v>B1092:D1099</v>
      </c>
      <c r="C1096" s="1" t="s">
        <v>234</v>
      </c>
      <c r="D1096" s="1" t="s">
        <v>426</v>
      </c>
    </row>
    <row r="1097" spans="1:21" x14ac:dyDescent="0.25">
      <c r="A1097" s="1">
        <v>1077</v>
      </c>
      <c r="B1097" s="1" t="str">
        <f>IF(C1097="Name:","B"&amp;ROW(A1097)&amp;":D"&amp;MATCH("Name:",$C1098:$C$1999,0)+ROW(A1097)-1,B1096)</f>
        <v>B1092:D1099</v>
      </c>
      <c r="C1097" s="1" t="s">
        <v>339</v>
      </c>
      <c r="D1097" s="1" t="s">
        <v>427</v>
      </c>
    </row>
    <row r="1098" spans="1:21" x14ac:dyDescent="0.25">
      <c r="A1098" s="1">
        <v>1078</v>
      </c>
      <c r="B1098" s="1" t="str">
        <f>IF(C1098="Name:","B"&amp;ROW(A1098)&amp;":D"&amp;MATCH("Name:",$C1099:$C$1999,0)+ROW(A1098)-1,B1097)</f>
        <v>B1092:D1099</v>
      </c>
      <c r="C1098" s="1" t="s">
        <v>338</v>
      </c>
      <c r="D1098" s="1" t="s">
        <v>343</v>
      </c>
    </row>
    <row r="1099" spans="1:21" x14ac:dyDescent="0.25">
      <c r="A1099" s="1">
        <v>1079</v>
      </c>
      <c r="B1099" s="1" t="str">
        <f>IF(C1099="Name:","B"&amp;ROW(A1099)&amp;":D"&amp;MATCH("Name:",$C1100:$C$1999,0)+ROW(A1099)-1,B1098)</f>
        <v>B1092:D1099</v>
      </c>
      <c r="C1099" s="1" t="s">
        <v>418</v>
      </c>
      <c r="D1099" s="1" t="s">
        <v>418</v>
      </c>
    </row>
    <row r="1100" spans="1:21" x14ac:dyDescent="0.25">
      <c r="A1100" s="1">
        <v>1080</v>
      </c>
      <c r="B1100" s="1" t="str">
        <f>IF(C1100="Name:","B"&amp;ROW(A1100)&amp;":D"&amp;MATCH("Name:",$C1101:$C$1999,0)+ROW(A1100)-1,B1099)</f>
        <v>B1100:D1107</v>
      </c>
      <c r="C1100" s="1" t="s">
        <v>233</v>
      </c>
      <c r="D1100" s="1" t="s">
        <v>89</v>
      </c>
      <c r="E1100" s="1" t="str">
        <f ca="1">LEFT(INDEX(INDIRECT($B1100),MATCH(E$2,INDIRECT(SUBSTITUTE(SUBSTITUTE($B1100,"D","B"),"B","c")),0),3),SEARCH("(",INDEX(INDIRECT($B1100),MATCH(E$2,INDIRECT(SUBSTITUTE(SUBSTITUTE($B1100,"D","B"),"B","c")),0),3))-2)</f>
        <v>Rockwell</v>
      </c>
      <c r="F1100" s="1" t="str">
        <f ca="1">TRIM(SUBSTITUTE(SUBSTITUTE(RIGHT(D1100,LEN(D1100)-LEN(E1100)),")",""),"(",""))</f>
        <v>Cedar Rapids, IA</v>
      </c>
      <c r="G1100" s="1" t="str">
        <f ca="1">IFERROR(INDEX(INDIRECT($B1100),MATCH(G$2,INDIRECT(SUBSTITUTE(SUBSTITUTE($B1100,"D","B"),"B","c")),0),3),"")</f>
        <v>400 Collins Road NE, MS 124-301</v>
      </c>
      <c r="H1100" s="1" t="str">
        <f t="shared" ref="H1100:O1100" ca="1" si="866">IFERROR(INDEX(INDIRECT($B1100),MATCH(H$2,INDIRECT(SUBSTITUTE(SUBSTITUTE($B1100,"D","B"),"B","c")),0),3),"")</f>
        <v/>
      </c>
      <c r="I1100" s="1" t="str">
        <f t="shared" ca="1" si="866"/>
        <v/>
      </c>
      <c r="J1100" s="1" t="str">
        <f t="shared" ca="1" si="866"/>
        <v>Cedar Rapids, IA 52498</v>
      </c>
      <c r="K1100" s="1" t="str">
        <f t="shared" ca="1" si="866"/>
        <v/>
      </c>
      <c r="L1100" s="1" t="str">
        <f t="shared" ca="1" si="866"/>
        <v/>
      </c>
      <c r="M1100" s="1" t="str">
        <f t="shared" ca="1" si="866"/>
        <v>(319)295-9422</v>
      </c>
      <c r="N1100" s="1" t="str">
        <f t="shared" ca="1" si="866"/>
        <v>(319)295-3661</v>
      </c>
      <c r="O1100" s="1" t="str">
        <f t="shared" ca="1" si="866"/>
        <v>marisa.stephenson@rockwellcollins.com</v>
      </c>
      <c r="P1100" s="1" t="b">
        <f>IF(LEN(P1101)&lt;&gt;0,P1101,FALSE)</f>
        <v>0</v>
      </c>
      <c r="Q1100" s="1" t="b">
        <f t="shared" ref="Q1100" si="867">IF(LEN(Q1101)&lt;&gt;0,Q1101,FALSE)</f>
        <v>1</v>
      </c>
      <c r="R1100" s="1" t="b">
        <f t="shared" ref="R1100" si="868">IF(LEN(R1101)&lt;&gt;0,R1101,FALSE)</f>
        <v>0</v>
      </c>
      <c r="S1100" s="1" t="b">
        <f t="shared" ref="S1100" si="869">IF(LEN(S1101)&lt;&gt;0,S1101,FALSE)</f>
        <v>1</v>
      </c>
      <c r="T1100" s="1" t="b">
        <f t="shared" ref="T1100" si="870">IF(LEN(T1101)&lt;&gt;0,T1101,FALSE)</f>
        <v>1</v>
      </c>
      <c r="U1100" s="1" t="b">
        <f t="shared" ref="U1100" si="871">IF(LEN(U1101)&lt;&gt;0,U1101,FALSE)</f>
        <v>0</v>
      </c>
    </row>
    <row r="1101" spans="1:21" x14ac:dyDescent="0.25">
      <c r="A1101" s="1">
        <v>1081</v>
      </c>
      <c r="B1101" s="1" t="str">
        <f>IF(C1101="Name:","B"&amp;ROW(A1101)&amp;":D"&amp;MATCH("Name:",$C1102:$C$1999,0)+ROW(A1101)-1,B1100)</f>
        <v>B1100:D1107</v>
      </c>
      <c r="C1101" s="1" t="s">
        <v>417</v>
      </c>
      <c r="D1101" s="1" t="s">
        <v>500</v>
      </c>
      <c r="Q1101" s="1" t="b">
        <v>1</v>
      </c>
      <c r="S1101" s="1" t="b">
        <v>1</v>
      </c>
      <c r="T1101" s="1" t="b">
        <v>1</v>
      </c>
    </row>
    <row r="1102" spans="1:21" x14ac:dyDescent="0.25">
      <c r="A1102" s="1">
        <v>1082</v>
      </c>
      <c r="B1102" s="1" t="str">
        <f>IF(C1102="Name:","B"&amp;ROW(A1102)&amp;":D"&amp;MATCH("Name:",$C1103:$C$1999,0)+ROW(A1102)-1,B1101)</f>
        <v>B1100:D1107</v>
      </c>
      <c r="C1102" s="1" t="s">
        <v>240</v>
      </c>
      <c r="D1102" s="1" t="s">
        <v>93</v>
      </c>
    </row>
    <row r="1103" spans="1:21" x14ac:dyDescent="0.25">
      <c r="A1103" s="1">
        <v>1083</v>
      </c>
      <c r="B1103" s="1" t="str">
        <f>IF(C1103="Name:","B"&amp;ROW(A1103)&amp;":D"&amp;MATCH("Name:",$C1104:$C$1999,0)+ROW(A1103)-1,B1102)</f>
        <v>B1100:D1107</v>
      </c>
      <c r="C1103" s="1" t="s">
        <v>235</v>
      </c>
      <c r="D1103" s="1" t="s">
        <v>95</v>
      </c>
    </row>
    <row r="1104" spans="1:21" x14ac:dyDescent="0.25">
      <c r="A1104" s="1">
        <v>1084</v>
      </c>
      <c r="B1104" s="1" t="str">
        <f>IF(C1104="Name:","B"&amp;ROW(A1104)&amp;":D"&amp;MATCH("Name:",$C1105:$C$1999,0)+ROW(A1104)-1,B1103)</f>
        <v>B1100:D1107</v>
      </c>
      <c r="C1104" s="1" t="s">
        <v>234</v>
      </c>
      <c r="D1104" s="1" t="s">
        <v>510</v>
      </c>
    </row>
    <row r="1105" spans="1:21" x14ac:dyDescent="0.25">
      <c r="A1105" s="1">
        <v>1085</v>
      </c>
      <c r="B1105" s="1" t="str">
        <f>IF(C1105="Name:","B"&amp;ROW(A1105)&amp;":D"&amp;MATCH("Name:",$C1106:$C$1999,0)+ROW(A1105)-1,B1104)</f>
        <v>B1100:D1107</v>
      </c>
      <c r="C1105" s="1" t="s">
        <v>339</v>
      </c>
      <c r="D1105" s="1" t="s">
        <v>511</v>
      </c>
    </row>
    <row r="1106" spans="1:21" x14ac:dyDescent="0.25">
      <c r="A1106" s="1">
        <v>1086</v>
      </c>
      <c r="B1106" s="1" t="str">
        <f>IF(C1106="Name:","B"&amp;ROW(A1106)&amp;":D"&amp;MATCH("Name:",$C1107:$C$1999,0)+ROW(A1106)-1,B1105)</f>
        <v>B1100:D1107</v>
      </c>
      <c r="C1106" s="1" t="s">
        <v>338</v>
      </c>
      <c r="D1106" s="1" t="s">
        <v>391</v>
      </c>
    </row>
    <row r="1107" spans="1:21" x14ac:dyDescent="0.25">
      <c r="A1107" s="1">
        <v>1087</v>
      </c>
      <c r="B1107" s="1" t="str">
        <f>IF(C1107="Name:","B"&amp;ROW(A1107)&amp;":D"&amp;MATCH("Name:",$C1108:$C$1999,0)+ROW(A1107)-1,B1106)</f>
        <v>B1100:D1107</v>
      </c>
      <c r="C1107" s="1" t="s">
        <v>418</v>
      </c>
      <c r="D1107" s="1" t="s">
        <v>418</v>
      </c>
    </row>
    <row r="1108" spans="1:21" x14ac:dyDescent="0.25">
      <c r="A1108" s="1">
        <v>1088</v>
      </c>
      <c r="B1108" s="1" t="str">
        <f>IF(C1108="Name:","B"&amp;ROW(A1108)&amp;":D"&amp;MATCH("Name:",$C1109:$C$1999,0)+ROW(A1108)-1,B1107)</f>
        <v>B1108:D1114</v>
      </c>
      <c r="C1108" s="1" t="s">
        <v>233</v>
      </c>
      <c r="D1108" s="1" t="s">
        <v>138</v>
      </c>
      <c r="E1108" s="1" t="str">
        <f ca="1">LEFT(INDEX(INDIRECT($B1108),MATCH(E$2,INDIRECT(SUBSTITUTE(SUBSTITUTE($B1108,"D","B"),"B","c")),0),3),SEARCH("(",INDEX(INDIRECT($B1108),MATCH(E$2,INDIRECT(SUBSTITUTE(SUBSTITUTE($B1108,"D","B"),"B","c")),0),3))-2)</f>
        <v>Garmin</v>
      </c>
      <c r="F1108" s="1" t="str">
        <f ca="1">TRIM(SUBSTITUTE(SUBSTITUTE(RIGHT(D1108,LEN(D1108)-LEN(E1108)),")",""),"(",""))</f>
        <v>Olathe, KS</v>
      </c>
      <c r="G1108" s="1" t="str">
        <f ca="1">IFERROR(INDEX(INDIRECT($B1108),MATCH(G$2,INDIRECT(SUBSTITUTE(SUBSTITUTE($B1108,"D","B"),"B","c")),0),3),"")</f>
        <v>1200 East 151st Street</v>
      </c>
      <c r="H1108" s="1" t="str">
        <f t="shared" ref="H1108:O1108" ca="1" si="872">IFERROR(INDEX(INDIRECT($B1108),MATCH(H$2,INDIRECT(SUBSTITUTE(SUBSTITUTE($B1108,"D","B"),"B","c")),0),3),"")</f>
        <v/>
      </c>
      <c r="I1108" s="1" t="str">
        <f t="shared" ca="1" si="872"/>
        <v/>
      </c>
      <c r="J1108" s="1" t="str">
        <f t="shared" ca="1" si="872"/>
        <v>Olathe, KS 66062</v>
      </c>
      <c r="K1108" s="1" t="str">
        <f t="shared" ca="1" si="872"/>
        <v/>
      </c>
      <c r="L1108" s="1" t="str">
        <f t="shared" ca="1" si="872"/>
        <v/>
      </c>
      <c r="M1108" s="1" t="str">
        <f t="shared" ca="1" si="872"/>
        <v>(316)670-1801</v>
      </c>
      <c r="N1108" s="1" t="str">
        <f t="shared" ca="1" si="872"/>
        <v/>
      </c>
      <c r="O1108" s="1" t="str">
        <f t="shared" ca="1" si="872"/>
        <v>david.armstrong@garmin.com</v>
      </c>
      <c r="P1108" s="1" t="b">
        <f>IF(LEN(P1109)&lt;&gt;0,P1109,FALSE)</f>
        <v>0</v>
      </c>
      <c r="Q1108" s="1" t="b">
        <f t="shared" ref="Q1108" si="873">IF(LEN(Q1109)&lt;&gt;0,Q1109,FALSE)</f>
        <v>1</v>
      </c>
      <c r="R1108" s="1" t="b">
        <f t="shared" ref="R1108" si="874">IF(LEN(R1109)&lt;&gt;0,R1109,FALSE)</f>
        <v>0</v>
      </c>
      <c r="S1108" s="1" t="b">
        <f t="shared" ref="S1108" si="875">IF(LEN(S1109)&lt;&gt;0,S1109,FALSE)</f>
        <v>1</v>
      </c>
      <c r="T1108" s="1" t="b">
        <f t="shared" ref="T1108" si="876">IF(LEN(T1109)&lt;&gt;0,T1109,FALSE)</f>
        <v>1</v>
      </c>
      <c r="U1108" s="1" t="b">
        <f t="shared" ref="U1108" si="877">IF(LEN(U1109)&lt;&gt;0,U1109,FALSE)</f>
        <v>0</v>
      </c>
    </row>
    <row r="1109" spans="1:21" x14ac:dyDescent="0.25">
      <c r="A1109" s="1">
        <v>1089</v>
      </c>
      <c r="B1109" s="1" t="str">
        <f>IF(C1109="Name:","B"&amp;ROW(A1109)&amp;":D"&amp;MATCH("Name:",$C1110:$C$1999,0)+ROW(A1109)-1,B1108)</f>
        <v>B1108:D1114</v>
      </c>
      <c r="C1109" s="1" t="s">
        <v>417</v>
      </c>
      <c r="D1109" s="1" t="s">
        <v>500</v>
      </c>
      <c r="Q1109" s="1" t="b">
        <v>1</v>
      </c>
      <c r="S1109" s="1" t="b">
        <v>1</v>
      </c>
      <c r="T1109" s="1" t="b">
        <v>1</v>
      </c>
    </row>
    <row r="1110" spans="1:21" x14ac:dyDescent="0.25">
      <c r="A1110" s="1">
        <v>1090</v>
      </c>
      <c r="B1110" s="1" t="str">
        <f>IF(C1110="Name:","B"&amp;ROW(A1110)&amp;":D"&amp;MATCH("Name:",$C1111:$C$1999,0)+ROW(A1110)-1,B1109)</f>
        <v>B1108:D1114</v>
      </c>
      <c r="C1110" s="1" t="s">
        <v>240</v>
      </c>
      <c r="D1110" s="1" t="s">
        <v>140</v>
      </c>
    </row>
    <row r="1111" spans="1:21" x14ac:dyDescent="0.25">
      <c r="A1111" s="1">
        <v>1091</v>
      </c>
      <c r="B1111" s="1" t="str">
        <f>IF(C1111="Name:","B"&amp;ROW(A1111)&amp;":D"&amp;MATCH("Name:",$C1112:$C$1999,0)+ROW(A1111)-1,B1110)</f>
        <v>B1108:D1114</v>
      </c>
      <c r="C1111" s="1" t="s">
        <v>235</v>
      </c>
      <c r="D1111" s="1" t="s">
        <v>99</v>
      </c>
    </row>
    <row r="1112" spans="1:21" x14ac:dyDescent="0.25">
      <c r="A1112" s="1">
        <v>1092</v>
      </c>
      <c r="B1112" s="1" t="str">
        <f>IF(C1112="Name:","B"&amp;ROW(A1112)&amp;":D"&amp;MATCH("Name:",$C1113:$C$1999,0)+ROW(A1112)-1,B1111)</f>
        <v>B1108:D1114</v>
      </c>
      <c r="C1112" s="1" t="s">
        <v>234</v>
      </c>
      <c r="D1112" s="1" t="s">
        <v>512</v>
      </c>
    </row>
    <row r="1113" spans="1:21" x14ac:dyDescent="0.25">
      <c r="A1113" s="1">
        <v>1093</v>
      </c>
      <c r="B1113" s="1" t="str">
        <f>IF(C1113="Name:","B"&amp;ROW(A1113)&amp;":D"&amp;MATCH("Name:",$C1114:$C$1999,0)+ROW(A1113)-1,B1112)</f>
        <v>B1108:D1114</v>
      </c>
      <c r="C1113" s="1" t="s">
        <v>338</v>
      </c>
      <c r="D1113" s="1" t="s">
        <v>392</v>
      </c>
    </row>
    <row r="1114" spans="1:21" x14ac:dyDescent="0.25">
      <c r="A1114" s="1">
        <v>1094</v>
      </c>
      <c r="B1114" s="1" t="str">
        <f>IF(C1114="Name:","B"&amp;ROW(A1114)&amp;":D"&amp;MATCH("Name:",$C1115:$C$1999,0)+ROW(A1114)-1,B1113)</f>
        <v>B1108:D1114</v>
      </c>
      <c r="C1114" s="1" t="s">
        <v>418</v>
      </c>
      <c r="D1114" s="1" t="s">
        <v>418</v>
      </c>
    </row>
    <row r="1115" spans="1:21" x14ac:dyDescent="0.25">
      <c r="A1115" s="1">
        <v>1095</v>
      </c>
      <c r="B1115" s="1" t="str">
        <f>IF(C1115="Name:","B"&amp;ROW(A1115)&amp;":D"&amp;MATCH("Name:",$C1116:$C$1999,0)+ROW(A1115)-1,B1114)</f>
        <v>B1115:D1121</v>
      </c>
      <c r="C1115" s="1" t="s">
        <v>233</v>
      </c>
      <c r="D1115" s="1" t="s">
        <v>100</v>
      </c>
      <c r="E1115" s="1" t="str">
        <f ca="1">LEFT(INDEX(INDIRECT($B1115),MATCH(E$2,INDIRECT(SUBSTITUTE(SUBSTITUTE($B1115,"D","B"),"B","c")),0),3),SEARCH("(",INDEX(INDIRECT($B1115),MATCH(E$2,INDIRECT(SUBSTITUTE(SUBSTITUTE($B1115,"D","B"),"B","c")),0),3))-2)</f>
        <v>L3 Aviat Prod</v>
      </c>
      <c r="F1115" s="1" t="str">
        <f ca="1">TRIM(SUBSTITUTE(SUBSTITUTE(RIGHT(D1115,LEN(D1115)-LEN(E1115)),")",""),"(",""))</f>
        <v>Grand Rapids, MI</v>
      </c>
      <c r="G1115" s="1" t="str">
        <f ca="1">IFERROR(INDEX(INDIRECT($B1115),MATCH(G$2,INDIRECT(SUBSTITUTE(SUBSTITUTE($B1115,"D","B"),"B","c")),0),3),"")</f>
        <v>5353 52Nd Street, S.E.</v>
      </c>
      <c r="H1115" s="1" t="str">
        <f t="shared" ref="H1115:O1115" ca="1" si="878">IFERROR(INDEX(INDIRECT($B1115),MATCH(H$2,INDIRECT(SUBSTITUTE(SUBSTITUTE($B1115,"D","B"),"B","c")),0),3),"")</f>
        <v/>
      </c>
      <c r="I1115" s="1" t="str">
        <f t="shared" ca="1" si="878"/>
        <v/>
      </c>
      <c r="J1115" s="1" t="str">
        <f t="shared" ca="1" si="878"/>
        <v>Grand Rapids, MI 49588</v>
      </c>
      <c r="K1115" s="1" t="str">
        <f t="shared" ca="1" si="878"/>
        <v/>
      </c>
      <c r="L1115" s="1" t="str">
        <f t="shared" ca="1" si="878"/>
        <v/>
      </c>
      <c r="M1115" s="1" t="str">
        <f t="shared" ca="1" si="878"/>
        <v>(616)285-4311</v>
      </c>
      <c r="N1115" s="1" t="str">
        <f t="shared" ca="1" si="878"/>
        <v/>
      </c>
      <c r="O1115" s="1" t="str">
        <f t="shared" ca="1" si="878"/>
        <v>tim.fowler@l-3com.com</v>
      </c>
      <c r="P1115" s="1" t="b">
        <f>IF(LEN(P1116)&lt;&gt;0,P1116,FALSE)</f>
        <v>0</v>
      </c>
      <c r="Q1115" s="1" t="b">
        <f t="shared" ref="Q1115" si="879">IF(LEN(Q1116)&lt;&gt;0,Q1116,FALSE)</f>
        <v>1</v>
      </c>
      <c r="R1115" s="1" t="b">
        <f t="shared" ref="R1115" si="880">IF(LEN(R1116)&lt;&gt;0,R1116,FALSE)</f>
        <v>0</v>
      </c>
      <c r="S1115" s="1" t="b">
        <f t="shared" ref="S1115" si="881">IF(LEN(S1116)&lt;&gt;0,S1116,FALSE)</f>
        <v>0</v>
      </c>
      <c r="T1115" s="1" t="b">
        <f t="shared" ref="T1115" si="882">IF(LEN(T1116)&lt;&gt;0,T1116,FALSE)</f>
        <v>1</v>
      </c>
      <c r="U1115" s="1" t="b">
        <f t="shared" ref="U1115" si="883">IF(LEN(U1116)&lt;&gt;0,U1116,FALSE)</f>
        <v>0</v>
      </c>
    </row>
    <row r="1116" spans="1:21" x14ac:dyDescent="0.25">
      <c r="A1116" s="1">
        <v>1096</v>
      </c>
      <c r="B1116" s="1" t="str">
        <f>IF(C1116="Name:","B"&amp;ROW(A1116)&amp;":D"&amp;MATCH("Name:",$C1117:$C$1999,0)+ROW(A1116)-1,B1115)</f>
        <v>B1115:D1121</v>
      </c>
      <c r="C1116" s="1" t="s">
        <v>417</v>
      </c>
      <c r="D1116" s="1" t="s">
        <v>481</v>
      </c>
      <c r="Q1116" s="1" t="b">
        <v>1</v>
      </c>
      <c r="T1116" s="1" t="b">
        <v>1</v>
      </c>
    </row>
    <row r="1117" spans="1:21" x14ac:dyDescent="0.25">
      <c r="A1117" s="1">
        <v>1097</v>
      </c>
      <c r="B1117" s="1" t="str">
        <f>IF(C1117="Name:","B"&amp;ROW(A1117)&amp;":D"&amp;MATCH("Name:",$C1118:$C$1999,0)+ROW(A1117)-1,B1116)</f>
        <v>B1115:D1121</v>
      </c>
      <c r="C1117" s="1" t="s">
        <v>240</v>
      </c>
      <c r="D1117" s="1" t="s">
        <v>211</v>
      </c>
    </row>
    <row r="1118" spans="1:21" x14ac:dyDescent="0.25">
      <c r="A1118" s="1">
        <v>1098</v>
      </c>
      <c r="B1118" s="1" t="str">
        <f>IF(C1118="Name:","B"&amp;ROW(A1118)&amp;":D"&amp;MATCH("Name:",$C1119:$C$1999,0)+ROW(A1118)-1,B1117)</f>
        <v>B1115:D1121</v>
      </c>
      <c r="C1118" s="1" t="s">
        <v>235</v>
      </c>
      <c r="D1118" s="1" t="s">
        <v>212</v>
      </c>
    </row>
    <row r="1119" spans="1:21" x14ac:dyDescent="0.25">
      <c r="A1119" s="1">
        <v>1099</v>
      </c>
      <c r="B1119" s="1" t="str">
        <f>IF(C1119="Name:","B"&amp;ROW(A1119)&amp;":D"&amp;MATCH("Name:",$C1120:$C$1999,0)+ROW(A1119)-1,B1118)</f>
        <v>B1115:D1121</v>
      </c>
      <c r="C1119" s="1" t="s">
        <v>234</v>
      </c>
      <c r="D1119" s="1" t="s">
        <v>513</v>
      </c>
    </row>
    <row r="1120" spans="1:21" x14ac:dyDescent="0.25">
      <c r="A1120" s="1">
        <v>1100</v>
      </c>
      <c r="B1120" s="1" t="str">
        <f>IF(C1120="Name:","B"&amp;ROW(A1120)&amp;":D"&amp;MATCH("Name:",$C1121:$C$1999,0)+ROW(A1120)-1,B1119)</f>
        <v>B1115:D1121</v>
      </c>
      <c r="C1120" s="1" t="s">
        <v>338</v>
      </c>
      <c r="D1120" s="1" t="s">
        <v>393</v>
      </c>
    </row>
    <row r="1121" spans="1:21" x14ac:dyDescent="0.25">
      <c r="A1121" s="1">
        <v>1101</v>
      </c>
      <c r="B1121" s="1" t="str">
        <f>IF(C1121="Name:","B"&amp;ROW(A1121)&amp;":D"&amp;MATCH("Name:",$C1122:$C$1999,0)+ROW(A1121)-1,B1120)</f>
        <v>B1115:D1121</v>
      </c>
      <c r="C1121" s="1" t="s">
        <v>418</v>
      </c>
      <c r="D1121" s="1" t="s">
        <v>418</v>
      </c>
    </row>
    <row r="1122" spans="1:21" x14ac:dyDescent="0.25">
      <c r="A1122" s="1">
        <v>1102</v>
      </c>
      <c r="B1122" s="1" t="str">
        <f>IF(C1122="Name:","B"&amp;ROW(A1122)&amp;":D"&amp;MATCH("Name:",$C1123:$C$1999,0)+ROW(A1122)-1,B1121)</f>
        <v>B1122:D1128</v>
      </c>
      <c r="C1122" s="1" t="s">
        <v>233</v>
      </c>
      <c r="D1122" s="1" t="s">
        <v>115</v>
      </c>
      <c r="E1122" s="1" t="str">
        <f ca="1">LEFT(INDEX(INDIRECT($B1122),MATCH(E$2,INDIRECT(SUBSTITUTE(SUBSTITUTE($B1122,"D","B"),"B","c")),0),3),SEARCH("(",INDEX(INDIRECT($B1122),MATCH(E$2,INDIRECT(SUBSTITUTE(SUBSTITUTE($B1122,"D","B"),"B","c")),0),3))-2)</f>
        <v>Goodrich</v>
      </c>
      <c r="F1122" s="1" t="str">
        <f ca="1">TRIM(SUBSTITUTE(SUBSTITUTE(RIGHT(D1122,LEN(D1122)-LEN(E1122)),")",""),"(",""))</f>
        <v>Troy, OH</v>
      </c>
      <c r="G1122" s="1" t="str">
        <f ca="1">IFERROR(INDEX(INDIRECT($B1122),MATCH(G$2,INDIRECT(SUBSTITUTE(SUBSTITUTE($B1122,"D","B"),"B","c")),0),3),"")</f>
        <v>101 Waco St.</v>
      </c>
      <c r="H1122" s="1" t="str">
        <f t="shared" ref="H1122:O1122" ca="1" si="884">IFERROR(INDEX(INDIRECT($B1122),MATCH(H$2,INDIRECT(SUBSTITUTE(SUBSTITUTE($B1122,"D","B"),"B","c")),0),3),"")</f>
        <v/>
      </c>
      <c r="I1122" s="1" t="str">
        <f t="shared" ca="1" si="884"/>
        <v/>
      </c>
      <c r="J1122" s="1" t="str">
        <f t="shared" ca="1" si="884"/>
        <v>Troy, OH 45373</v>
      </c>
      <c r="K1122" s="1" t="str">
        <f t="shared" ca="1" si="884"/>
        <v/>
      </c>
      <c r="L1122" s="1" t="str">
        <f t="shared" ca="1" si="884"/>
        <v/>
      </c>
      <c r="M1122" s="1" t="str">
        <f t="shared" ca="1" si="884"/>
        <v>(937)440-2296</v>
      </c>
      <c r="N1122" s="1" t="str">
        <f t="shared" ca="1" si="884"/>
        <v/>
      </c>
      <c r="O1122" s="1" t="str">
        <f t="shared" ca="1" si="884"/>
        <v>chris.balon@collins.com</v>
      </c>
      <c r="P1122" s="1" t="b">
        <f>IF(LEN(P1123)&lt;&gt;0,P1123,FALSE)</f>
        <v>0</v>
      </c>
      <c r="Q1122" s="1" t="b">
        <f t="shared" ref="Q1122" si="885">IF(LEN(Q1123)&lt;&gt;0,Q1123,FALSE)</f>
        <v>1</v>
      </c>
      <c r="R1122" s="1" t="b">
        <f t="shared" ref="R1122" si="886">IF(LEN(R1123)&lt;&gt;0,R1123,FALSE)</f>
        <v>0</v>
      </c>
      <c r="S1122" s="1" t="b">
        <f t="shared" ref="S1122" si="887">IF(LEN(S1123)&lt;&gt;0,S1123,FALSE)</f>
        <v>0</v>
      </c>
      <c r="T1122" s="1" t="b">
        <f t="shared" ref="T1122" si="888">IF(LEN(T1123)&lt;&gt;0,T1123,FALSE)</f>
        <v>1</v>
      </c>
      <c r="U1122" s="1" t="b">
        <f t="shared" ref="U1122" si="889">IF(LEN(U1123)&lt;&gt;0,U1123,FALSE)</f>
        <v>0</v>
      </c>
    </row>
    <row r="1123" spans="1:21" x14ac:dyDescent="0.25">
      <c r="A1123" s="1">
        <v>1103</v>
      </c>
      <c r="B1123" s="1" t="str">
        <f>IF(C1123="Name:","B"&amp;ROW(A1123)&amp;":D"&amp;MATCH("Name:",$C1124:$C$1999,0)+ROW(A1123)-1,B1122)</f>
        <v>B1122:D1128</v>
      </c>
      <c r="C1123" s="1" t="s">
        <v>417</v>
      </c>
      <c r="D1123" s="1" t="s">
        <v>481</v>
      </c>
      <c r="Q1123" s="1" t="b">
        <v>1</v>
      </c>
      <c r="T1123" s="1" t="b">
        <v>1</v>
      </c>
    </row>
    <row r="1124" spans="1:21" x14ac:dyDescent="0.25">
      <c r="A1124" s="1">
        <v>1104</v>
      </c>
      <c r="B1124" s="1" t="str">
        <f>IF(C1124="Name:","B"&amp;ROW(A1124)&amp;":D"&amp;MATCH("Name:",$C1125:$C$1999,0)+ROW(A1124)-1,B1123)</f>
        <v>B1122:D1128</v>
      </c>
      <c r="C1124" s="1" t="s">
        <v>240</v>
      </c>
      <c r="D1124" s="1" t="s">
        <v>117</v>
      </c>
    </row>
    <row r="1125" spans="1:21" x14ac:dyDescent="0.25">
      <c r="A1125" s="1">
        <v>1105</v>
      </c>
      <c r="B1125" s="1" t="str">
        <f>IF(C1125="Name:","B"&amp;ROW(A1125)&amp;":D"&amp;MATCH("Name:",$C1126:$C$1999,0)+ROW(A1125)-1,B1124)</f>
        <v>B1122:D1128</v>
      </c>
      <c r="C1125" s="1" t="s">
        <v>235</v>
      </c>
      <c r="D1125" s="1" t="s">
        <v>118</v>
      </c>
    </row>
    <row r="1126" spans="1:21" x14ac:dyDescent="0.25">
      <c r="A1126" s="1">
        <v>1106</v>
      </c>
      <c r="B1126" s="1" t="str">
        <f>IF(C1126="Name:","B"&amp;ROW(A1126)&amp;":D"&amp;MATCH("Name:",$C1127:$C$1999,0)+ROW(A1126)-1,B1125)</f>
        <v>B1122:D1128</v>
      </c>
      <c r="C1126" s="1" t="s">
        <v>234</v>
      </c>
      <c r="D1126" s="1" t="s">
        <v>516</v>
      </c>
    </row>
    <row r="1127" spans="1:21" x14ac:dyDescent="0.25">
      <c r="A1127" s="1">
        <v>1107</v>
      </c>
      <c r="B1127" s="1" t="str">
        <f>IF(C1127="Name:","B"&amp;ROW(A1127)&amp;":D"&amp;MATCH("Name:",$C1128:$C$1999,0)+ROW(A1127)-1,B1126)</f>
        <v>B1122:D1128</v>
      </c>
      <c r="C1127" s="1" t="s">
        <v>338</v>
      </c>
      <c r="D1127" s="1" t="s">
        <v>395</v>
      </c>
    </row>
    <row r="1128" spans="1:21" x14ac:dyDescent="0.25">
      <c r="A1128" s="1">
        <v>1108</v>
      </c>
      <c r="B1128" s="1" t="str">
        <f>IF(C1128="Name:","B"&amp;ROW(A1128)&amp;":D"&amp;MATCH("Name:",$C1129:$C$1999,0)+ROW(A1128)-1,B1127)</f>
        <v>B1122:D1128</v>
      </c>
      <c r="C1128" s="1" t="s">
        <v>418</v>
      </c>
      <c r="D1128" s="1" t="s">
        <v>418</v>
      </c>
    </row>
    <row r="1129" spans="1:21" x14ac:dyDescent="0.25">
      <c r="A1129" s="1">
        <v>1109</v>
      </c>
      <c r="B1129" s="1" t="str">
        <f>IF(C1129="Name:","B"&amp;ROW(A1129)&amp;":D"&amp;MATCH("Name:",$C1130:$C$1999,0)+ROW(A1129)-1,B1128)</f>
        <v>B1129:D1135</v>
      </c>
      <c r="C1129" s="1" t="s">
        <v>233</v>
      </c>
      <c r="D1129" s="1" t="s">
        <v>37</v>
      </c>
      <c r="E1129" s="1" t="str">
        <f ca="1">LEFT(INDEX(INDIRECT($B1129),MATCH(E$2,INDIRECT(SUBSTITUTE(SUBSTITUTE($B1129,"D","B"),"B","c")),0),3),SEARCH("(",INDEX(INDIRECT($B1129),MATCH(E$2,INDIRECT(SUBSTITUTE(SUBSTITUTE($B1129,"D","B"),"B","c")),0),3))-2)</f>
        <v>Jamco America</v>
      </c>
      <c r="F1129" s="1" t="str">
        <f ca="1">TRIM(SUBSTITUTE(SUBSTITUTE(RIGHT(D1129,LEN(D1129)-LEN(E1129)),")",""),"(",""))</f>
        <v>Everett, WA</v>
      </c>
      <c r="G1129" s="1" t="str">
        <f ca="1">IFERROR(INDEX(INDIRECT($B1129),MATCH(G$2,INDIRECT(SUBSTITUTE(SUBSTITUTE($B1129,"D","B"),"B","c")),0),3),"")</f>
        <v>1018 80th St. SW.</v>
      </c>
      <c r="H1129" s="1" t="str">
        <f t="shared" ref="H1129:O1129" ca="1" si="890">IFERROR(INDEX(INDIRECT($B1129),MATCH(H$2,INDIRECT(SUBSTITUTE(SUBSTITUTE($B1129,"D","B"),"B","c")),0),3),"")</f>
        <v/>
      </c>
      <c r="I1129" s="1" t="str">
        <f t="shared" ca="1" si="890"/>
        <v/>
      </c>
      <c r="J1129" s="1" t="str">
        <f t="shared" ca="1" si="890"/>
        <v>Everett, WA 98203</v>
      </c>
      <c r="K1129" s="1" t="str">
        <f t="shared" ca="1" si="890"/>
        <v/>
      </c>
      <c r="L1129" s="1" t="str">
        <f t="shared" ca="1" si="890"/>
        <v/>
      </c>
      <c r="M1129" s="1" t="str">
        <f t="shared" ca="1" si="890"/>
        <v>(425)347-4735</v>
      </c>
      <c r="N1129" s="1" t="str">
        <f t="shared" ca="1" si="890"/>
        <v/>
      </c>
      <c r="O1129" s="1" t="str">
        <f t="shared" ca="1" si="890"/>
        <v>e_kakihara@jamco-america.com</v>
      </c>
      <c r="P1129" s="1" t="b">
        <f>IF(LEN(P1130)&lt;&gt;0,P1130,FALSE)</f>
        <v>0</v>
      </c>
      <c r="Q1129" s="1" t="b">
        <f t="shared" ref="Q1129" si="891">IF(LEN(Q1130)&lt;&gt;0,Q1130,FALSE)</f>
        <v>1</v>
      </c>
      <c r="R1129" s="1" t="b">
        <f t="shared" ref="R1129" si="892">IF(LEN(R1130)&lt;&gt;0,R1130,FALSE)</f>
        <v>1</v>
      </c>
      <c r="S1129" s="1" t="b">
        <f t="shared" ref="S1129" si="893">IF(LEN(S1130)&lt;&gt;0,S1130,FALSE)</f>
        <v>1</v>
      </c>
      <c r="T1129" s="1" t="b">
        <f t="shared" ref="T1129" si="894">IF(LEN(T1130)&lt;&gt;0,T1130,FALSE)</f>
        <v>1</v>
      </c>
      <c r="U1129" s="1" t="b">
        <f t="shared" ref="U1129" si="895">IF(LEN(U1130)&lt;&gt;0,U1130,FALSE)</f>
        <v>0</v>
      </c>
    </row>
    <row r="1130" spans="1:21" x14ac:dyDescent="0.25">
      <c r="A1130" s="1">
        <v>1110</v>
      </c>
      <c r="B1130" s="1" t="str">
        <f>IF(C1130="Name:","B"&amp;ROW(A1130)&amp;":D"&amp;MATCH("Name:",$C1131:$C$1999,0)+ROW(A1130)-1,B1129)</f>
        <v>B1129:D1135</v>
      </c>
      <c r="C1130" s="1" t="s">
        <v>417</v>
      </c>
      <c r="D1130" s="1" t="s">
        <v>479</v>
      </c>
      <c r="Q1130" s="1" t="b">
        <v>1</v>
      </c>
      <c r="R1130" s="1" t="b">
        <v>1</v>
      </c>
      <c r="S1130" s="1" t="b">
        <v>1</v>
      </c>
      <c r="T1130" s="1" t="b">
        <v>1</v>
      </c>
    </row>
    <row r="1131" spans="1:21" x14ac:dyDescent="0.25">
      <c r="A1131" s="1">
        <v>1111</v>
      </c>
      <c r="B1131" s="1" t="str">
        <f>IF(C1131="Name:","B"&amp;ROW(A1131)&amp;":D"&amp;MATCH("Name:",$C1132:$C$1999,0)+ROW(A1131)-1,B1130)</f>
        <v>B1129:D1135</v>
      </c>
      <c r="C1131" s="1" t="s">
        <v>240</v>
      </c>
      <c r="D1131" s="1" t="s">
        <v>40</v>
      </c>
    </row>
    <row r="1132" spans="1:21" x14ac:dyDescent="0.25">
      <c r="A1132" s="1">
        <v>1112</v>
      </c>
      <c r="B1132" s="1" t="str">
        <f>IF(C1132="Name:","B"&amp;ROW(A1132)&amp;":D"&amp;MATCH("Name:",$C1133:$C$1999,0)+ROW(A1132)-1,B1131)</f>
        <v>B1129:D1135</v>
      </c>
      <c r="C1132" s="1" t="s">
        <v>235</v>
      </c>
      <c r="D1132" s="1" t="s">
        <v>42</v>
      </c>
    </row>
    <row r="1133" spans="1:21" x14ac:dyDescent="0.25">
      <c r="A1133" s="1">
        <v>1113</v>
      </c>
      <c r="B1133" s="1" t="str">
        <f>IF(C1133="Name:","B"&amp;ROW(A1133)&amp;":D"&amp;MATCH("Name:",$C1134:$C$1999,0)+ROW(A1133)-1,B1132)</f>
        <v>B1129:D1135</v>
      </c>
      <c r="C1133" s="1" t="s">
        <v>234</v>
      </c>
      <c r="D1133" s="1" t="s">
        <v>480</v>
      </c>
    </row>
    <row r="1134" spans="1:21" x14ac:dyDescent="0.25">
      <c r="A1134" s="1">
        <v>1114</v>
      </c>
      <c r="B1134" s="1" t="str">
        <f>IF(C1134="Name:","B"&amp;ROW(A1134)&amp;":D"&amp;MATCH("Name:",$C1135:$C$1999,0)+ROW(A1134)-1,B1133)</f>
        <v>B1129:D1135</v>
      </c>
      <c r="C1134" s="1" t="s">
        <v>338</v>
      </c>
      <c r="D1134" s="1" t="s">
        <v>372</v>
      </c>
    </row>
    <row r="1136" spans="1:21" x14ac:dyDescent="0.25">
      <c r="C1136" s="1" t="s">
        <v>249</v>
      </c>
    </row>
  </sheetData>
  <autoFilter ref="A1:U1134" xr:uid="{D613D6CE-7450-4ADA-8B06-32D5E90C5076}"/>
  <hyperlinks>
    <hyperlink ref="D236" r:id="rId1" xr:uid="{1D5C41B0-C06C-4C16-ABE2-BBF3CA8B340D}"/>
    <hyperlink ref="D477" r:id="rId2" xr:uid="{C2B01F06-9265-42FB-8F65-3626B2123F33}"/>
    <hyperlink ref="D692" r:id="rId3" xr:uid="{06C87354-C905-459F-B03B-5ED343CF8F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FBBC-8893-4791-AE20-A47A1A4920D5}">
  <sheetPr codeName="Sheet3"/>
  <dimension ref="A1:W79"/>
  <sheetViews>
    <sheetView tabSelected="1" topLeftCell="A40" workbookViewId="0">
      <selection activeCell="F41" sqref="F41"/>
    </sheetView>
  </sheetViews>
  <sheetFormatPr defaultRowHeight="15" x14ac:dyDescent="0.2"/>
  <cols>
    <col min="1" max="1" width="9" style="6"/>
    <col min="2" max="3" width="23.625" style="5" customWidth="1"/>
    <col min="4" max="4" width="23.625" style="8" customWidth="1"/>
    <col min="5" max="5" width="23.625" style="5" customWidth="1"/>
    <col min="6" max="6" width="23.625" style="4" customWidth="1"/>
    <col min="7" max="7" width="14.75" style="4" customWidth="1"/>
    <col min="8" max="8" width="20.75" style="4" customWidth="1"/>
    <col min="9" max="9" width="38.375" style="4" bestFit="1" customWidth="1"/>
    <col min="10" max="10" width="9.375" style="4" customWidth="1"/>
    <col min="11" max="11" width="9" style="4"/>
    <col min="12" max="12" width="14" style="4" customWidth="1"/>
    <col min="13" max="16" width="9" style="4"/>
    <col min="17" max="17" width="35.75" style="4" bestFit="1" customWidth="1"/>
    <col min="18" max="16384" width="9" style="4"/>
  </cols>
  <sheetData>
    <row r="1" spans="1:23" s="9" customFormat="1" x14ac:dyDescent="0.2">
      <c r="A1" s="7" t="s">
        <v>1553</v>
      </c>
      <c r="B1" s="5" t="s">
        <v>684</v>
      </c>
      <c r="C1" s="5" t="s">
        <v>685</v>
      </c>
      <c r="D1" s="8"/>
      <c r="E1" s="11" t="s">
        <v>1548</v>
      </c>
      <c r="F1" s="9" t="s">
        <v>1549</v>
      </c>
      <c r="G1" s="9" t="s">
        <v>233</v>
      </c>
      <c r="H1" s="9" t="s">
        <v>236</v>
      </c>
      <c r="I1" s="9" t="s">
        <v>240</v>
      </c>
      <c r="J1" s="9" t="s">
        <v>245</v>
      </c>
      <c r="K1" s="9" t="s">
        <v>246</v>
      </c>
      <c r="L1" s="9" t="s">
        <v>235</v>
      </c>
      <c r="M1" s="9" t="s">
        <v>237</v>
      </c>
      <c r="N1" s="9" t="s">
        <v>238</v>
      </c>
      <c r="O1" s="9" t="s">
        <v>234</v>
      </c>
      <c r="P1" s="9" t="s">
        <v>339</v>
      </c>
      <c r="Q1" s="9" t="s">
        <v>338</v>
      </c>
      <c r="R1" s="9" t="s">
        <v>227</v>
      </c>
      <c r="S1" s="9" t="s">
        <v>228</v>
      </c>
      <c r="T1" s="9" t="s">
        <v>229</v>
      </c>
      <c r="U1" s="9" t="s">
        <v>230</v>
      </c>
      <c r="V1" s="9" t="s">
        <v>231</v>
      </c>
      <c r="W1" s="9" t="s">
        <v>232</v>
      </c>
    </row>
    <row r="2" spans="1:23" ht="150" x14ac:dyDescent="0.2">
      <c r="A2" s="6">
        <v>15</v>
      </c>
      <c r="B2" s="5" t="s">
        <v>1607</v>
      </c>
      <c r="C2" s="5" t="s">
        <v>633</v>
      </c>
      <c r="D2" s="8" t="s">
        <v>1608</v>
      </c>
      <c r="E2" s="8"/>
      <c r="F2" s="10"/>
      <c r="G2" s="4" t="s">
        <v>317</v>
      </c>
      <c r="H2" s="4" t="s">
        <v>557</v>
      </c>
      <c r="I2" s="4" t="s">
        <v>133</v>
      </c>
      <c r="J2" s="4" t="s">
        <v>418</v>
      </c>
      <c r="K2" s="4" t="s">
        <v>418</v>
      </c>
      <c r="L2" s="4" t="s">
        <v>136</v>
      </c>
      <c r="M2" s="4" t="s">
        <v>418</v>
      </c>
      <c r="N2" s="4" t="s">
        <v>418</v>
      </c>
      <c r="O2" s="4" t="s">
        <v>532</v>
      </c>
      <c r="P2" s="4" t="s">
        <v>418</v>
      </c>
      <c r="Q2" s="4" t="s">
        <v>408</v>
      </c>
      <c r="R2" s="4" t="b">
        <v>0</v>
      </c>
      <c r="S2" s="4" t="b">
        <v>0</v>
      </c>
      <c r="T2" s="4" t="b">
        <v>0</v>
      </c>
      <c r="U2" s="4" t="b">
        <v>1</v>
      </c>
      <c r="V2" s="4" t="b">
        <v>0</v>
      </c>
      <c r="W2" s="4" t="b">
        <v>0</v>
      </c>
    </row>
    <row r="3" spans="1:23" x14ac:dyDescent="0.2">
      <c r="B3" s="5" t="s">
        <v>627</v>
      </c>
      <c r="C3" s="5" t="s">
        <v>632</v>
      </c>
      <c r="E3" s="8"/>
      <c r="F3" s="10"/>
      <c r="G3" s="4" t="s">
        <v>310</v>
      </c>
      <c r="H3" s="4" t="s">
        <v>602</v>
      </c>
      <c r="I3" s="4" t="s">
        <v>131</v>
      </c>
      <c r="J3" s="4" t="s">
        <v>418</v>
      </c>
      <c r="K3" s="4" t="s">
        <v>418</v>
      </c>
      <c r="L3" s="4" t="s">
        <v>134</v>
      </c>
      <c r="M3" s="4" t="s">
        <v>418</v>
      </c>
      <c r="N3" s="4" t="s">
        <v>418</v>
      </c>
      <c r="O3" s="4" t="s">
        <v>524</v>
      </c>
      <c r="P3" s="4" t="s">
        <v>418</v>
      </c>
      <c r="Q3" s="4" t="s">
        <v>401</v>
      </c>
      <c r="R3" s="4" t="b">
        <v>0</v>
      </c>
      <c r="S3" s="4" t="b">
        <v>0</v>
      </c>
      <c r="T3" s="4" t="b">
        <v>0</v>
      </c>
      <c r="U3" s="4" t="b">
        <v>1</v>
      </c>
      <c r="V3" s="4" t="b">
        <v>0</v>
      </c>
      <c r="W3" s="4" t="b">
        <v>0</v>
      </c>
    </row>
    <row r="4" spans="1:23" ht="180" x14ac:dyDescent="0.2">
      <c r="A4" s="6">
        <v>200</v>
      </c>
      <c r="B4" s="5" t="s">
        <v>678</v>
      </c>
      <c r="C4" s="12" t="s">
        <v>679</v>
      </c>
      <c r="D4" s="8" t="s">
        <v>1569</v>
      </c>
      <c r="G4" s="4" t="s">
        <v>285</v>
      </c>
      <c r="H4" s="4" t="s">
        <v>580</v>
      </c>
      <c r="I4" s="4" t="s">
        <v>79</v>
      </c>
      <c r="J4" s="4" t="s">
        <v>418</v>
      </c>
      <c r="K4" s="4" t="s">
        <v>418</v>
      </c>
      <c r="L4" s="4" t="s">
        <v>196</v>
      </c>
      <c r="M4" s="4" t="s">
        <v>418</v>
      </c>
      <c r="N4" s="4" t="s">
        <v>418</v>
      </c>
      <c r="O4" s="4" t="s">
        <v>485</v>
      </c>
      <c r="P4" s="4" t="s">
        <v>486</v>
      </c>
      <c r="Q4" s="4" t="s">
        <v>375</v>
      </c>
      <c r="R4" s="4" t="b">
        <v>0</v>
      </c>
      <c r="S4" s="4" t="b">
        <v>1</v>
      </c>
      <c r="T4" s="4" t="b">
        <v>0</v>
      </c>
      <c r="U4" s="4" t="b">
        <v>0</v>
      </c>
      <c r="V4" s="4" t="b">
        <v>1</v>
      </c>
      <c r="W4" s="4" t="b">
        <v>0</v>
      </c>
    </row>
    <row r="5" spans="1:23" ht="180" x14ac:dyDescent="0.2">
      <c r="A5" s="6">
        <v>7</v>
      </c>
      <c r="B5" s="5" t="s">
        <v>628</v>
      </c>
      <c r="C5" s="5" t="s">
        <v>629</v>
      </c>
      <c r="D5" s="8" t="s">
        <v>1550</v>
      </c>
      <c r="E5" s="8"/>
      <c r="F5" s="10"/>
      <c r="G5" s="4" t="s">
        <v>313</v>
      </c>
      <c r="H5" s="4" t="s">
        <v>605</v>
      </c>
      <c r="I5" s="4" t="s">
        <v>132</v>
      </c>
      <c r="J5" s="4" t="s">
        <v>418</v>
      </c>
      <c r="K5" s="4" t="s">
        <v>418</v>
      </c>
      <c r="L5" s="4" t="s">
        <v>135</v>
      </c>
      <c r="M5" s="4" t="s">
        <v>418</v>
      </c>
      <c r="N5" s="4" t="s">
        <v>418</v>
      </c>
      <c r="O5" s="4" t="s">
        <v>527</v>
      </c>
      <c r="P5" s="4" t="s">
        <v>418</v>
      </c>
      <c r="Q5" s="4" t="s">
        <v>404</v>
      </c>
      <c r="R5" s="4" t="b">
        <v>0</v>
      </c>
      <c r="S5" s="4" t="b">
        <v>0</v>
      </c>
      <c r="T5" s="4" t="b">
        <v>0</v>
      </c>
      <c r="U5" s="4" t="b">
        <v>1</v>
      </c>
      <c r="V5" s="4" t="b">
        <v>0</v>
      </c>
      <c r="W5" s="4" t="b">
        <v>0</v>
      </c>
    </row>
    <row r="6" spans="1:23" ht="150" x14ac:dyDescent="0.2">
      <c r="A6" s="6">
        <v>30</v>
      </c>
      <c r="B6" s="5" t="s">
        <v>634</v>
      </c>
      <c r="C6" s="5" t="s">
        <v>635</v>
      </c>
      <c r="D6" s="8" t="s">
        <v>1551</v>
      </c>
      <c r="E6" s="8"/>
      <c r="F6" s="10"/>
      <c r="G6" s="4" t="s">
        <v>324</v>
      </c>
      <c r="H6" s="4" t="s">
        <v>579</v>
      </c>
      <c r="I6" s="4" t="s">
        <v>164</v>
      </c>
      <c r="J6" s="4" t="s">
        <v>418</v>
      </c>
      <c r="K6" s="4" t="s">
        <v>418</v>
      </c>
      <c r="L6" s="4" t="s">
        <v>106</v>
      </c>
      <c r="M6" s="4" t="s">
        <v>418</v>
      </c>
      <c r="N6" s="4" t="s">
        <v>418</v>
      </c>
      <c r="O6" s="4" t="s">
        <v>540</v>
      </c>
      <c r="P6" s="4" t="s">
        <v>541</v>
      </c>
      <c r="Q6" s="4" t="s">
        <v>415</v>
      </c>
      <c r="R6" s="4" t="b">
        <v>0</v>
      </c>
      <c r="S6" s="4" t="b">
        <v>0</v>
      </c>
      <c r="T6" s="4" t="b">
        <v>0</v>
      </c>
      <c r="U6" s="4" t="b">
        <v>1</v>
      </c>
      <c r="V6" s="4" t="b">
        <v>0</v>
      </c>
      <c r="W6" s="4" t="b">
        <v>0</v>
      </c>
    </row>
    <row r="7" spans="1:23" ht="120" x14ac:dyDescent="0.2">
      <c r="A7" s="6">
        <v>11</v>
      </c>
      <c r="B7" s="5" t="s">
        <v>318</v>
      </c>
      <c r="C7" s="5" t="s">
        <v>637</v>
      </c>
      <c r="D7" s="8" t="s">
        <v>1552</v>
      </c>
      <c r="E7" s="8"/>
      <c r="F7" s="10"/>
      <c r="G7" s="4" t="s">
        <v>318</v>
      </c>
      <c r="H7" s="4" t="s">
        <v>609</v>
      </c>
      <c r="I7" s="4" t="s">
        <v>146</v>
      </c>
      <c r="J7" s="4" t="s">
        <v>418</v>
      </c>
      <c r="K7" s="4" t="s">
        <v>418</v>
      </c>
      <c r="L7" s="4" t="s">
        <v>148</v>
      </c>
      <c r="M7" s="4" t="s">
        <v>418</v>
      </c>
      <c r="N7" s="4" t="s">
        <v>418</v>
      </c>
      <c r="O7" s="4" t="s">
        <v>533</v>
      </c>
      <c r="P7" s="4" t="s">
        <v>418</v>
      </c>
      <c r="Q7" s="4" t="s">
        <v>409</v>
      </c>
      <c r="R7" s="4" t="b">
        <v>0</v>
      </c>
      <c r="S7" s="4" t="b">
        <v>0</v>
      </c>
      <c r="T7" s="4" t="b">
        <v>0</v>
      </c>
      <c r="U7" s="4" t="b">
        <v>1</v>
      </c>
      <c r="V7" s="4" t="b">
        <v>0</v>
      </c>
      <c r="W7" s="4" t="b">
        <v>0</v>
      </c>
    </row>
    <row r="8" spans="1:23" ht="30" x14ac:dyDescent="0.2">
      <c r="B8" s="5" t="s">
        <v>615</v>
      </c>
      <c r="C8" s="5" t="s">
        <v>639</v>
      </c>
      <c r="E8" s="8"/>
      <c r="F8" s="10"/>
      <c r="G8" s="4" t="s">
        <v>298</v>
      </c>
      <c r="H8" s="4" t="s">
        <v>591</v>
      </c>
      <c r="I8" s="4" t="s">
        <v>147</v>
      </c>
      <c r="J8" s="4" t="s">
        <v>418</v>
      </c>
      <c r="K8" s="4" t="s">
        <v>418</v>
      </c>
      <c r="L8" s="4" t="s">
        <v>149</v>
      </c>
      <c r="M8" s="4" t="s">
        <v>418</v>
      </c>
      <c r="N8" s="4" t="s">
        <v>418</v>
      </c>
      <c r="O8" s="4" t="s">
        <v>506</v>
      </c>
      <c r="P8" s="4" t="s">
        <v>418</v>
      </c>
      <c r="Q8" s="4" t="s">
        <v>388</v>
      </c>
      <c r="R8" s="4" t="b">
        <v>0</v>
      </c>
      <c r="S8" s="4" t="b">
        <v>1</v>
      </c>
      <c r="T8" s="4" t="b">
        <v>0</v>
      </c>
      <c r="U8" s="4" t="b">
        <v>1</v>
      </c>
      <c r="V8" s="4" t="b">
        <v>0</v>
      </c>
      <c r="W8" s="4" t="b">
        <v>0</v>
      </c>
    </row>
    <row r="9" spans="1:23" ht="30" x14ac:dyDescent="0.2">
      <c r="B9" s="5" t="s">
        <v>640</v>
      </c>
      <c r="C9" s="5" t="s">
        <v>641</v>
      </c>
      <c r="E9" s="8"/>
      <c r="F9" s="10"/>
      <c r="G9" s="4" t="s">
        <v>320</v>
      </c>
      <c r="H9" s="4" t="s">
        <v>611</v>
      </c>
      <c r="I9" s="4" t="s">
        <v>222</v>
      </c>
      <c r="J9" s="4" t="s">
        <v>418</v>
      </c>
      <c r="K9" s="4" t="s">
        <v>418</v>
      </c>
      <c r="L9" s="4" t="s">
        <v>223</v>
      </c>
      <c r="M9" s="4" t="s">
        <v>418</v>
      </c>
      <c r="N9" s="4" t="s">
        <v>418</v>
      </c>
      <c r="O9" s="4" t="s">
        <v>536</v>
      </c>
      <c r="P9" s="4" t="s">
        <v>536</v>
      </c>
      <c r="Q9" s="4" t="s">
        <v>411</v>
      </c>
      <c r="R9" s="4" t="b">
        <v>0</v>
      </c>
      <c r="S9" s="4" t="b">
        <v>0</v>
      </c>
      <c r="T9" s="4" t="b">
        <v>0</v>
      </c>
      <c r="U9" s="4" t="b">
        <v>1</v>
      </c>
      <c r="V9" s="4" t="b">
        <v>0</v>
      </c>
      <c r="W9" s="4" t="b">
        <v>0</v>
      </c>
    </row>
    <row r="10" spans="1:23" x14ac:dyDescent="0.2">
      <c r="B10" s="5" t="s">
        <v>329</v>
      </c>
      <c r="G10" s="4" t="s">
        <v>265</v>
      </c>
      <c r="H10" s="4" t="s">
        <v>562</v>
      </c>
      <c r="I10" s="4" t="s">
        <v>161</v>
      </c>
      <c r="J10" s="4" t="s">
        <v>418</v>
      </c>
      <c r="K10" s="4" t="s">
        <v>418</v>
      </c>
      <c r="L10" s="4" t="s">
        <v>162</v>
      </c>
      <c r="M10" s="4" t="s">
        <v>418</v>
      </c>
      <c r="N10" s="4" t="s">
        <v>418</v>
      </c>
      <c r="O10" s="4" t="s">
        <v>449</v>
      </c>
      <c r="P10" s="4" t="s">
        <v>418</v>
      </c>
      <c r="Q10" s="4" t="s">
        <v>355</v>
      </c>
      <c r="R10" s="4" t="b">
        <v>1</v>
      </c>
      <c r="S10" s="4" t="b">
        <v>0</v>
      </c>
      <c r="T10" s="4" t="b">
        <v>0</v>
      </c>
      <c r="U10" s="4" t="b">
        <v>1</v>
      </c>
      <c r="V10" s="4" t="b">
        <v>0</v>
      </c>
      <c r="W10" s="4" t="b">
        <v>0</v>
      </c>
    </row>
    <row r="11" spans="1:23" ht="150" x14ac:dyDescent="0.2">
      <c r="A11" s="6">
        <v>99</v>
      </c>
      <c r="B11" s="5" t="s">
        <v>677</v>
      </c>
      <c r="C11" s="5" t="s">
        <v>680</v>
      </c>
      <c r="D11" s="8" t="s">
        <v>1570</v>
      </c>
      <c r="E11" s="8"/>
      <c r="F11" s="10"/>
      <c r="G11" s="4" t="s">
        <v>283</v>
      </c>
      <c r="H11" s="4" t="s">
        <v>549</v>
      </c>
      <c r="I11" s="4" t="s">
        <v>68</v>
      </c>
      <c r="J11" s="4" t="s">
        <v>418</v>
      </c>
      <c r="K11" s="4" t="s">
        <v>418</v>
      </c>
      <c r="L11" s="4" t="s">
        <v>70</v>
      </c>
      <c r="M11" s="4" t="s">
        <v>418</v>
      </c>
      <c r="N11" s="4" t="s">
        <v>418</v>
      </c>
      <c r="O11" s="4" t="s">
        <v>482</v>
      </c>
      <c r="P11" s="4" t="s">
        <v>483</v>
      </c>
      <c r="Q11" s="4" t="s">
        <v>373</v>
      </c>
      <c r="R11" s="4" t="b">
        <v>0</v>
      </c>
      <c r="S11" s="4" t="b">
        <v>1</v>
      </c>
      <c r="T11" s="4" t="b">
        <v>0</v>
      </c>
      <c r="U11" s="4" t="b">
        <v>0</v>
      </c>
      <c r="V11" s="4" t="b">
        <v>1</v>
      </c>
      <c r="W11" s="4" t="b">
        <v>0</v>
      </c>
    </row>
    <row r="12" spans="1:23" ht="45" x14ac:dyDescent="0.2">
      <c r="B12" s="5" t="s">
        <v>674</v>
      </c>
      <c r="C12" s="5" t="s">
        <v>676</v>
      </c>
      <c r="G12" s="4" t="s">
        <v>675</v>
      </c>
      <c r="H12" s="4" t="s">
        <v>581</v>
      </c>
      <c r="I12" s="4" t="s">
        <v>198</v>
      </c>
      <c r="J12" s="4" t="s">
        <v>418</v>
      </c>
      <c r="K12" s="4" t="s">
        <v>418</v>
      </c>
      <c r="L12" s="4" t="s">
        <v>199</v>
      </c>
      <c r="M12" s="4" t="s">
        <v>418</v>
      </c>
      <c r="N12" s="4" t="s">
        <v>418</v>
      </c>
      <c r="O12" s="4" t="s">
        <v>487</v>
      </c>
      <c r="P12" s="4" t="s">
        <v>488</v>
      </c>
      <c r="Q12" s="4" t="s">
        <v>376</v>
      </c>
      <c r="R12" s="4" t="b">
        <v>0</v>
      </c>
      <c r="S12" s="4" t="b">
        <v>1</v>
      </c>
      <c r="T12" s="4" t="b">
        <v>0</v>
      </c>
      <c r="U12" s="4" t="b">
        <v>0</v>
      </c>
      <c r="V12" s="4" t="b">
        <v>1</v>
      </c>
      <c r="W12" s="4" t="b">
        <v>0</v>
      </c>
    </row>
    <row r="13" spans="1:23" ht="30" x14ac:dyDescent="0.2">
      <c r="B13" s="5" t="s">
        <v>643</v>
      </c>
      <c r="C13" s="5" t="s">
        <v>644</v>
      </c>
      <c r="E13" s="8"/>
      <c r="F13" s="10"/>
      <c r="G13" s="4" t="s">
        <v>321</v>
      </c>
      <c r="H13" s="4" t="s">
        <v>612</v>
      </c>
      <c r="I13" s="4" t="s">
        <v>642</v>
      </c>
      <c r="J13" s="4" t="s">
        <v>418</v>
      </c>
      <c r="K13" s="4" t="s">
        <v>418</v>
      </c>
      <c r="L13" s="4" t="s">
        <v>166</v>
      </c>
      <c r="M13" s="4" t="s">
        <v>418</v>
      </c>
      <c r="N13" s="4" t="s">
        <v>418</v>
      </c>
      <c r="O13" s="4" t="s">
        <v>537</v>
      </c>
      <c r="P13" s="4" t="s">
        <v>418</v>
      </c>
      <c r="Q13" s="4" t="s">
        <v>412</v>
      </c>
      <c r="R13" s="4" t="b">
        <v>0</v>
      </c>
      <c r="S13" s="4" t="b">
        <v>0</v>
      </c>
      <c r="T13" s="4" t="b">
        <v>0</v>
      </c>
      <c r="U13" s="4" t="b">
        <v>1</v>
      </c>
      <c r="V13" s="4" t="b">
        <v>0</v>
      </c>
      <c r="W13" s="4" t="b">
        <v>0</v>
      </c>
    </row>
    <row r="14" spans="1:23" x14ac:dyDescent="0.2">
      <c r="B14" s="5" t="s">
        <v>616</v>
      </c>
      <c r="C14" s="5" t="s">
        <v>646</v>
      </c>
      <c r="E14" s="8"/>
      <c r="F14" s="10"/>
      <c r="G14" s="4" t="s">
        <v>306</v>
      </c>
      <c r="H14" s="4" t="s">
        <v>579</v>
      </c>
      <c r="I14" s="4" t="s">
        <v>126</v>
      </c>
      <c r="J14" s="4" t="s">
        <v>418</v>
      </c>
      <c r="K14" s="4" t="s">
        <v>418</v>
      </c>
      <c r="L14" s="4" t="s">
        <v>127</v>
      </c>
      <c r="M14" s="4" t="s">
        <v>418</v>
      </c>
      <c r="N14" s="4" t="s">
        <v>418</v>
      </c>
      <c r="O14" s="4" t="s">
        <v>518</v>
      </c>
      <c r="P14" s="4" t="s">
        <v>418</v>
      </c>
      <c r="Q14" s="4" t="s">
        <v>397</v>
      </c>
      <c r="R14" s="4" t="b">
        <v>0</v>
      </c>
      <c r="S14" s="4" t="b">
        <v>1</v>
      </c>
      <c r="T14" s="4" t="b">
        <v>0</v>
      </c>
      <c r="U14" s="4" t="b">
        <v>1</v>
      </c>
      <c r="V14" s="4" t="b">
        <v>0</v>
      </c>
      <c r="W14" s="4" t="b">
        <v>0</v>
      </c>
    </row>
    <row r="15" spans="1:23" x14ac:dyDescent="0.2">
      <c r="B15" s="5" t="s">
        <v>647</v>
      </c>
      <c r="C15" s="5" t="s">
        <v>636</v>
      </c>
      <c r="E15" s="8"/>
      <c r="F15" s="10"/>
      <c r="G15" s="4" t="s">
        <v>269</v>
      </c>
      <c r="H15" s="4" t="s">
        <v>566</v>
      </c>
      <c r="I15" s="4" t="s">
        <v>29</v>
      </c>
      <c r="J15" s="4" t="s">
        <v>418</v>
      </c>
      <c r="K15" s="4" t="s">
        <v>418</v>
      </c>
      <c r="L15" s="4" t="s">
        <v>31</v>
      </c>
      <c r="M15" s="4" t="s">
        <v>418</v>
      </c>
      <c r="N15" s="4" t="s">
        <v>418</v>
      </c>
      <c r="O15" s="4" t="s">
        <v>455</v>
      </c>
      <c r="P15" s="4" t="s">
        <v>456</v>
      </c>
      <c r="Q15" s="4" t="s">
        <v>359</v>
      </c>
      <c r="R15" s="4" t="b">
        <v>1</v>
      </c>
      <c r="S15" s="4" t="b">
        <v>0</v>
      </c>
      <c r="T15" s="4" t="b">
        <v>1</v>
      </c>
      <c r="U15" s="4" t="b">
        <v>1</v>
      </c>
      <c r="V15" s="4" t="b">
        <v>0</v>
      </c>
      <c r="W15" s="4" t="b">
        <v>1</v>
      </c>
    </row>
    <row r="16" spans="1:23" x14ac:dyDescent="0.2">
      <c r="B16" s="5" t="s">
        <v>273</v>
      </c>
      <c r="G16" s="4" t="s">
        <v>273</v>
      </c>
      <c r="H16" s="4" t="s">
        <v>570</v>
      </c>
      <c r="I16" s="4" t="s">
        <v>35</v>
      </c>
      <c r="J16" s="4" t="s">
        <v>418</v>
      </c>
      <c r="K16" s="4" t="s">
        <v>418</v>
      </c>
      <c r="L16" s="4" t="s">
        <v>36</v>
      </c>
      <c r="M16" s="4" t="s">
        <v>418</v>
      </c>
      <c r="N16" s="4" t="s">
        <v>418</v>
      </c>
      <c r="O16" s="4" t="s">
        <v>461</v>
      </c>
      <c r="P16" s="4" t="s">
        <v>418</v>
      </c>
      <c r="Q16" s="4" t="s">
        <v>363</v>
      </c>
      <c r="R16" s="4" t="b">
        <v>1</v>
      </c>
      <c r="S16" s="4" t="b">
        <v>0</v>
      </c>
      <c r="T16" s="4" t="b">
        <v>1</v>
      </c>
      <c r="U16" s="4" t="b">
        <v>1</v>
      </c>
      <c r="V16" s="4" t="b">
        <v>0</v>
      </c>
      <c r="W16" s="4" t="b">
        <v>1</v>
      </c>
    </row>
    <row r="17" spans="1:23" ht="150" x14ac:dyDescent="0.2">
      <c r="A17" s="6">
        <v>5</v>
      </c>
      <c r="B17" s="5" t="s">
        <v>648</v>
      </c>
      <c r="C17" s="5" t="s">
        <v>645</v>
      </c>
      <c r="D17" s="8" t="s">
        <v>1554</v>
      </c>
      <c r="E17" s="8"/>
      <c r="F17" s="10"/>
      <c r="G17" s="4" t="s">
        <v>251</v>
      </c>
      <c r="H17" s="4" t="s">
        <v>550</v>
      </c>
      <c r="I17" s="4" t="s">
        <v>177</v>
      </c>
      <c r="J17" s="4" t="s">
        <v>418</v>
      </c>
      <c r="K17" s="4" t="s">
        <v>418</v>
      </c>
      <c r="L17" s="4" t="s">
        <v>178</v>
      </c>
      <c r="M17" s="4" t="s">
        <v>418</v>
      </c>
      <c r="N17" s="4" t="s">
        <v>418</v>
      </c>
      <c r="O17" s="4" t="s">
        <v>423</v>
      </c>
      <c r="P17" s="4" t="s">
        <v>418</v>
      </c>
      <c r="Q17" s="4" t="s">
        <v>341</v>
      </c>
      <c r="R17" s="4" t="b">
        <v>1</v>
      </c>
      <c r="S17" s="4" t="b">
        <v>0</v>
      </c>
      <c r="T17" s="4" t="b">
        <v>0</v>
      </c>
      <c r="U17" s="4" t="b">
        <v>1</v>
      </c>
      <c r="V17" s="4" t="b">
        <v>0</v>
      </c>
      <c r="W17" s="4" t="b">
        <v>0</v>
      </c>
    </row>
    <row r="18" spans="1:23" x14ac:dyDescent="0.2">
      <c r="A18" s="4"/>
      <c r="B18" s="5" t="s">
        <v>1572</v>
      </c>
      <c r="C18" s="5" t="s">
        <v>1571</v>
      </c>
      <c r="G18" s="4" t="s">
        <v>279</v>
      </c>
      <c r="H18" s="4" t="s">
        <v>576</v>
      </c>
      <c r="I18" s="4" t="s">
        <v>51</v>
      </c>
      <c r="J18" s="4" t="s">
        <v>418</v>
      </c>
      <c r="K18" s="4" t="s">
        <v>418</v>
      </c>
      <c r="L18" s="4" t="s">
        <v>52</v>
      </c>
      <c r="M18" s="4" t="s">
        <v>418</v>
      </c>
      <c r="N18" s="4" t="s">
        <v>418</v>
      </c>
      <c r="O18" s="4" t="s">
        <v>474</v>
      </c>
      <c r="P18" s="4" t="s">
        <v>418</v>
      </c>
      <c r="Q18" s="4" t="s">
        <v>369</v>
      </c>
      <c r="R18" s="4" t="b">
        <v>0</v>
      </c>
      <c r="S18" s="4" t="b">
        <v>0</v>
      </c>
      <c r="T18" s="4" t="b">
        <v>1</v>
      </c>
      <c r="U18" s="4" t="b">
        <v>0</v>
      </c>
      <c r="V18" s="4" t="b">
        <v>0</v>
      </c>
      <c r="W18" s="4" t="b">
        <v>1</v>
      </c>
    </row>
    <row r="19" spans="1:23" ht="30" x14ac:dyDescent="0.2">
      <c r="B19" s="5" t="s">
        <v>649</v>
      </c>
      <c r="C19" s="5" t="s">
        <v>650</v>
      </c>
      <c r="E19" s="8"/>
      <c r="F19" s="10"/>
      <c r="G19" s="4" t="s">
        <v>314</v>
      </c>
      <c r="H19" s="4" t="s">
        <v>606</v>
      </c>
      <c r="I19" s="4" t="s">
        <v>139</v>
      </c>
      <c r="J19" s="4" t="s">
        <v>418</v>
      </c>
      <c r="K19" s="4" t="s">
        <v>418</v>
      </c>
      <c r="L19" s="4" t="s">
        <v>57</v>
      </c>
      <c r="M19" s="4" t="s">
        <v>418</v>
      </c>
      <c r="N19" s="4" t="s">
        <v>418</v>
      </c>
      <c r="O19" s="4" t="s">
        <v>528</v>
      </c>
      <c r="P19" s="4" t="s">
        <v>418</v>
      </c>
      <c r="Q19" s="4" t="s">
        <v>405</v>
      </c>
      <c r="R19" s="4" t="b">
        <v>0</v>
      </c>
      <c r="S19" s="4" t="b">
        <v>0</v>
      </c>
      <c r="T19" s="4" t="b">
        <v>0</v>
      </c>
      <c r="U19" s="4" t="b">
        <v>1</v>
      </c>
      <c r="V19" s="4" t="b">
        <v>0</v>
      </c>
      <c r="W19" s="4" t="b">
        <v>0</v>
      </c>
    </row>
    <row r="20" spans="1:23" x14ac:dyDescent="0.2">
      <c r="A20" s="4"/>
      <c r="B20" s="5" t="s">
        <v>618</v>
      </c>
      <c r="G20" s="4" t="s">
        <v>255</v>
      </c>
      <c r="H20" s="4" t="s">
        <v>554</v>
      </c>
      <c r="I20" s="4" t="s">
        <v>179</v>
      </c>
      <c r="J20" s="4" t="s">
        <v>418</v>
      </c>
      <c r="K20" s="4" t="s">
        <v>418</v>
      </c>
      <c r="L20" s="4" t="s">
        <v>180</v>
      </c>
      <c r="M20" s="4" t="s">
        <v>418</v>
      </c>
      <c r="N20" s="4" t="s">
        <v>418</v>
      </c>
      <c r="O20" s="4" t="s">
        <v>430</v>
      </c>
      <c r="P20" s="4" t="s">
        <v>418</v>
      </c>
      <c r="Q20" s="4" t="s">
        <v>345</v>
      </c>
      <c r="R20" s="4" t="b">
        <v>1</v>
      </c>
      <c r="S20" s="4" t="b">
        <v>0</v>
      </c>
      <c r="T20" s="4" t="b">
        <v>0</v>
      </c>
      <c r="U20" s="4" t="b">
        <v>0</v>
      </c>
      <c r="V20" s="4" t="b">
        <v>0</v>
      </c>
      <c r="W20" s="4" t="b">
        <v>0</v>
      </c>
    </row>
    <row r="21" spans="1:23" x14ac:dyDescent="0.2">
      <c r="B21" s="5" t="s">
        <v>618</v>
      </c>
      <c r="G21" s="4" t="s">
        <v>255</v>
      </c>
      <c r="H21" s="4" t="s">
        <v>573</v>
      </c>
      <c r="I21" s="4" t="s">
        <v>55</v>
      </c>
      <c r="J21" s="4" t="s">
        <v>418</v>
      </c>
      <c r="K21" s="4" t="s">
        <v>418</v>
      </c>
      <c r="L21" s="4" t="s">
        <v>57</v>
      </c>
      <c r="M21" s="4" t="s">
        <v>418</v>
      </c>
      <c r="N21" s="4" t="s">
        <v>418</v>
      </c>
      <c r="O21" s="4" t="s">
        <v>469</v>
      </c>
      <c r="P21" s="4" t="s">
        <v>418</v>
      </c>
      <c r="Q21" s="4" t="s">
        <v>545</v>
      </c>
      <c r="R21" s="4" t="b">
        <v>0</v>
      </c>
      <c r="S21" s="4" t="b">
        <v>1</v>
      </c>
      <c r="T21" s="4" t="b">
        <v>1</v>
      </c>
      <c r="U21" s="4" t="b">
        <v>1</v>
      </c>
      <c r="V21" s="4" t="b">
        <v>0</v>
      </c>
      <c r="W21" s="4" t="b">
        <v>0</v>
      </c>
    </row>
    <row r="22" spans="1:23" x14ac:dyDescent="0.2">
      <c r="B22" s="5" t="s">
        <v>651</v>
      </c>
      <c r="G22" s="4" t="s">
        <v>264</v>
      </c>
      <c r="H22" s="4" t="s">
        <v>561</v>
      </c>
      <c r="I22" s="4" t="s">
        <v>103</v>
      </c>
      <c r="J22" s="4" t="s">
        <v>418</v>
      </c>
      <c r="K22" s="4" t="s">
        <v>418</v>
      </c>
      <c r="L22" s="4" t="s">
        <v>105</v>
      </c>
      <c r="M22" s="4" t="s">
        <v>418</v>
      </c>
      <c r="N22" s="4" t="s">
        <v>418</v>
      </c>
      <c r="O22" s="4" t="s">
        <v>447</v>
      </c>
      <c r="P22" s="4" t="s">
        <v>448</v>
      </c>
      <c r="Q22" s="4" t="s">
        <v>354</v>
      </c>
      <c r="R22" s="4" t="b">
        <v>1</v>
      </c>
      <c r="S22" s="4" t="b">
        <v>1</v>
      </c>
      <c r="T22" s="4" t="b">
        <v>0</v>
      </c>
      <c r="U22" s="4" t="b">
        <v>1</v>
      </c>
      <c r="V22" s="4" t="b">
        <v>0</v>
      </c>
      <c r="W22" s="4" t="b">
        <v>0</v>
      </c>
    </row>
    <row r="23" spans="1:23" ht="90" x14ac:dyDescent="0.2">
      <c r="B23" s="5" t="s">
        <v>1573</v>
      </c>
      <c r="C23" s="5" t="s">
        <v>1574</v>
      </c>
      <c r="G23" s="4" t="s">
        <v>287</v>
      </c>
      <c r="H23" s="4" t="s">
        <v>582</v>
      </c>
      <c r="I23" s="4" t="s">
        <v>84</v>
      </c>
      <c r="J23" s="4" t="s">
        <v>418</v>
      </c>
      <c r="K23" s="4" t="s">
        <v>418</v>
      </c>
      <c r="L23" s="4" t="s">
        <v>86</v>
      </c>
      <c r="M23" s="4" t="s">
        <v>418</v>
      </c>
      <c r="N23" s="4" t="s">
        <v>418</v>
      </c>
      <c r="O23" s="4" t="s">
        <v>489</v>
      </c>
      <c r="P23" s="4" t="s">
        <v>418</v>
      </c>
      <c r="Q23" s="4" t="s">
        <v>377</v>
      </c>
      <c r="R23" s="4" t="b">
        <v>0</v>
      </c>
      <c r="S23" s="4" t="b">
        <v>1</v>
      </c>
      <c r="T23" s="4" t="b">
        <v>0</v>
      </c>
      <c r="U23" s="4" t="b">
        <v>0</v>
      </c>
      <c r="V23" s="4" t="b">
        <v>0</v>
      </c>
      <c r="W23" s="4" t="b">
        <v>0</v>
      </c>
    </row>
    <row r="24" spans="1:23" ht="150" x14ac:dyDescent="0.2">
      <c r="A24" s="6">
        <v>2</v>
      </c>
      <c r="B24" s="5" t="s">
        <v>315</v>
      </c>
      <c r="C24" s="5" t="s">
        <v>652</v>
      </c>
      <c r="D24" s="8" t="s">
        <v>1555</v>
      </c>
      <c r="E24" s="8"/>
      <c r="F24" s="10"/>
      <c r="G24" s="4" t="s">
        <v>315</v>
      </c>
      <c r="H24" s="4" t="s">
        <v>607</v>
      </c>
      <c r="I24" s="4" t="s">
        <v>216</v>
      </c>
      <c r="J24" s="4" t="s">
        <v>418</v>
      </c>
      <c r="K24" s="4" t="s">
        <v>418</v>
      </c>
      <c r="L24" s="4" t="s">
        <v>217</v>
      </c>
      <c r="M24" s="4" t="s">
        <v>418</v>
      </c>
      <c r="N24" s="4" t="s">
        <v>418</v>
      </c>
      <c r="O24" s="4" t="s">
        <v>529</v>
      </c>
      <c r="P24" s="4" t="s">
        <v>418</v>
      </c>
      <c r="Q24" s="4" t="s">
        <v>406</v>
      </c>
      <c r="R24" s="4" t="b">
        <v>0</v>
      </c>
      <c r="S24" s="4" t="b">
        <v>0</v>
      </c>
      <c r="T24" s="4" t="b">
        <v>0</v>
      </c>
      <c r="U24" s="4" t="b">
        <v>1</v>
      </c>
      <c r="V24" s="4" t="b">
        <v>0</v>
      </c>
      <c r="W24" s="4" t="b">
        <v>0</v>
      </c>
    </row>
    <row r="25" spans="1:23" x14ac:dyDescent="0.2">
      <c r="G25" s="4" t="s">
        <v>311</v>
      </c>
      <c r="H25" s="4" t="s">
        <v>603</v>
      </c>
      <c r="I25" s="4" t="s">
        <v>151</v>
      </c>
      <c r="J25" s="4" t="s">
        <v>418</v>
      </c>
      <c r="K25" s="4" t="s">
        <v>418</v>
      </c>
      <c r="L25" s="4" t="s">
        <v>653</v>
      </c>
      <c r="M25" s="4" t="s">
        <v>418</v>
      </c>
      <c r="N25" s="4" t="s">
        <v>418</v>
      </c>
      <c r="O25" s="4" t="s">
        <v>525</v>
      </c>
      <c r="P25" s="4" t="s">
        <v>418</v>
      </c>
      <c r="Q25" s="4" t="s">
        <v>402</v>
      </c>
      <c r="R25" s="4" t="b">
        <v>0</v>
      </c>
      <c r="S25" s="4" t="b">
        <v>0</v>
      </c>
      <c r="T25" s="4" t="b">
        <v>0</v>
      </c>
      <c r="U25" s="4" t="b">
        <v>1</v>
      </c>
      <c r="V25" s="4" t="b">
        <v>0</v>
      </c>
      <c r="W25" s="4" t="b">
        <v>0</v>
      </c>
    </row>
    <row r="26" spans="1:23" x14ac:dyDescent="0.2">
      <c r="B26" s="5" t="s">
        <v>654</v>
      </c>
      <c r="G26" s="4" t="s">
        <v>266</v>
      </c>
      <c r="H26" s="4" t="s">
        <v>563</v>
      </c>
      <c r="I26" s="4" t="s">
        <v>241</v>
      </c>
      <c r="J26" s="4" t="s">
        <v>243</v>
      </c>
      <c r="K26" s="4" t="s">
        <v>244</v>
      </c>
      <c r="L26" s="4" t="s">
        <v>8</v>
      </c>
      <c r="M26" s="4" t="s">
        <v>418</v>
      </c>
      <c r="N26" s="4" t="s">
        <v>418</v>
      </c>
      <c r="O26" s="4" t="s">
        <v>450</v>
      </c>
      <c r="P26" s="4" t="s">
        <v>418</v>
      </c>
      <c r="Q26" s="4" t="s">
        <v>356</v>
      </c>
      <c r="R26" s="4" t="b">
        <v>1</v>
      </c>
      <c r="S26" s="4" t="b">
        <v>0</v>
      </c>
      <c r="T26" s="4" t="b">
        <v>0</v>
      </c>
      <c r="U26" s="4" t="b">
        <v>1</v>
      </c>
      <c r="V26" s="4" t="b">
        <v>0</v>
      </c>
      <c r="W26" s="4" t="b">
        <v>0</v>
      </c>
    </row>
    <row r="27" spans="1:23" x14ac:dyDescent="0.2">
      <c r="B27" s="5" t="s">
        <v>301</v>
      </c>
      <c r="G27" s="4" t="s">
        <v>301</v>
      </c>
      <c r="H27" s="4" t="s">
        <v>595</v>
      </c>
      <c r="I27" s="4" t="s">
        <v>140</v>
      </c>
      <c r="J27" s="4" t="s">
        <v>418</v>
      </c>
      <c r="K27" s="4" t="s">
        <v>418</v>
      </c>
      <c r="L27" s="4" t="s">
        <v>99</v>
      </c>
      <c r="M27" s="4" t="s">
        <v>418</v>
      </c>
      <c r="N27" s="4" t="s">
        <v>418</v>
      </c>
      <c r="O27" s="4" t="s">
        <v>512</v>
      </c>
      <c r="P27" s="4" t="s">
        <v>418</v>
      </c>
      <c r="Q27" s="4" t="s">
        <v>392</v>
      </c>
      <c r="R27" s="4" t="b">
        <v>0</v>
      </c>
      <c r="S27" s="4" t="b">
        <v>1</v>
      </c>
      <c r="T27" s="4" t="b">
        <v>0</v>
      </c>
      <c r="U27" s="4" t="b">
        <v>1</v>
      </c>
      <c r="V27" s="4" t="b">
        <v>1</v>
      </c>
      <c r="W27" s="4" t="b">
        <v>0</v>
      </c>
    </row>
    <row r="28" spans="1:23" ht="195" x14ac:dyDescent="0.2">
      <c r="A28" s="6">
        <v>100</v>
      </c>
      <c r="B28" s="5" t="s">
        <v>322</v>
      </c>
      <c r="C28" s="5" t="s">
        <v>638</v>
      </c>
      <c r="D28" s="8" t="s">
        <v>1556</v>
      </c>
      <c r="G28" s="4" t="s">
        <v>322</v>
      </c>
      <c r="H28" s="4" t="s">
        <v>566</v>
      </c>
      <c r="I28" s="4" t="s">
        <v>225</v>
      </c>
      <c r="J28" s="4" t="s">
        <v>418</v>
      </c>
      <c r="K28" s="4" t="s">
        <v>418</v>
      </c>
      <c r="L28" s="4" t="s">
        <v>226</v>
      </c>
      <c r="M28" s="4" t="s">
        <v>418</v>
      </c>
      <c r="N28" s="4" t="s">
        <v>418</v>
      </c>
      <c r="O28" s="4" t="s">
        <v>538</v>
      </c>
      <c r="P28" s="4" t="s">
        <v>418</v>
      </c>
      <c r="Q28" s="4" t="s">
        <v>413</v>
      </c>
      <c r="R28" s="4" t="b">
        <v>0</v>
      </c>
      <c r="S28" s="4" t="b">
        <v>0</v>
      </c>
      <c r="T28" s="4" t="b">
        <v>0</v>
      </c>
      <c r="U28" s="4" t="b">
        <v>1</v>
      </c>
      <c r="V28" s="4" t="b">
        <v>0</v>
      </c>
      <c r="W28" s="4" t="b">
        <v>0</v>
      </c>
    </row>
    <row r="29" spans="1:23" x14ac:dyDescent="0.2">
      <c r="A29" s="4"/>
      <c r="B29" s="5" t="s">
        <v>1575</v>
      </c>
      <c r="G29" s="4" t="s">
        <v>280</v>
      </c>
      <c r="H29" s="4" t="s">
        <v>577</v>
      </c>
      <c r="I29" s="4" t="s">
        <v>172</v>
      </c>
      <c r="J29" s="4" t="s">
        <v>418</v>
      </c>
      <c r="K29" s="4" t="s">
        <v>418</v>
      </c>
      <c r="L29" s="4" t="s">
        <v>173</v>
      </c>
      <c r="M29" s="4" t="s">
        <v>418</v>
      </c>
      <c r="N29" s="4" t="s">
        <v>418</v>
      </c>
      <c r="O29" s="4" t="s">
        <v>475</v>
      </c>
      <c r="P29" s="4" t="s">
        <v>418</v>
      </c>
      <c r="Q29" s="4" t="s">
        <v>370</v>
      </c>
      <c r="R29" s="4" t="b">
        <v>0</v>
      </c>
      <c r="S29" s="4" t="b">
        <v>0</v>
      </c>
      <c r="T29" s="4" t="b">
        <v>1</v>
      </c>
      <c r="U29" s="4" t="b">
        <v>0</v>
      </c>
      <c r="V29" s="4" t="b">
        <v>0</v>
      </c>
      <c r="W29" s="4" t="b">
        <v>1</v>
      </c>
    </row>
    <row r="30" spans="1:23" x14ac:dyDescent="0.2">
      <c r="B30" s="5" t="s">
        <v>673</v>
      </c>
      <c r="G30" s="4" t="s">
        <v>304</v>
      </c>
      <c r="H30" s="4" t="s">
        <v>598</v>
      </c>
      <c r="I30" s="4" t="s">
        <v>117</v>
      </c>
      <c r="J30" s="4" t="s">
        <v>418</v>
      </c>
      <c r="K30" s="4" t="s">
        <v>418</v>
      </c>
      <c r="L30" s="4" t="s">
        <v>118</v>
      </c>
      <c r="M30" s="4" t="s">
        <v>418</v>
      </c>
      <c r="N30" s="4" t="s">
        <v>418</v>
      </c>
      <c r="O30" s="4" t="s">
        <v>516</v>
      </c>
      <c r="P30" s="4" t="s">
        <v>418</v>
      </c>
      <c r="Q30" s="4" t="s">
        <v>395</v>
      </c>
      <c r="R30" s="4" t="b">
        <v>0</v>
      </c>
      <c r="S30" s="4" t="b">
        <v>1</v>
      </c>
      <c r="T30" s="4" t="b">
        <v>0</v>
      </c>
      <c r="U30" s="4" t="b">
        <v>0</v>
      </c>
      <c r="V30" s="4" t="b">
        <v>1</v>
      </c>
      <c r="W30" s="4" t="b">
        <v>0</v>
      </c>
    </row>
    <row r="31" spans="1:23" x14ac:dyDescent="0.2">
      <c r="B31" s="5" t="s">
        <v>683</v>
      </c>
      <c r="G31" s="4" t="s">
        <v>284</v>
      </c>
      <c r="H31" s="4" t="s">
        <v>549</v>
      </c>
      <c r="I31" s="4" t="s">
        <v>74</v>
      </c>
      <c r="J31" s="4" t="s">
        <v>418</v>
      </c>
      <c r="K31" s="4" t="s">
        <v>418</v>
      </c>
      <c r="L31" s="4" t="s">
        <v>76</v>
      </c>
      <c r="M31" s="4" t="s">
        <v>418</v>
      </c>
      <c r="N31" s="4" t="s">
        <v>418</v>
      </c>
      <c r="O31" s="4" t="s">
        <v>484</v>
      </c>
      <c r="P31" s="4" t="s">
        <v>418</v>
      </c>
      <c r="Q31" s="4" t="s">
        <v>374</v>
      </c>
      <c r="R31" s="4" t="b">
        <v>0</v>
      </c>
      <c r="S31" s="4" t="b">
        <v>1</v>
      </c>
      <c r="T31" s="4" t="b">
        <v>0</v>
      </c>
      <c r="U31" s="4" t="b">
        <v>0</v>
      </c>
      <c r="V31" s="4" t="b">
        <v>1</v>
      </c>
      <c r="W31" s="4" t="b">
        <v>0</v>
      </c>
    </row>
    <row r="32" spans="1:23" x14ac:dyDescent="0.2">
      <c r="B32" s="5" t="s">
        <v>256</v>
      </c>
      <c r="G32" s="4" t="s">
        <v>256</v>
      </c>
      <c r="H32" s="4" t="s">
        <v>555</v>
      </c>
      <c r="I32" s="4" t="s">
        <v>62</v>
      </c>
      <c r="J32" s="4" t="s">
        <v>418</v>
      </c>
      <c r="K32" s="4" t="s">
        <v>418</v>
      </c>
      <c r="L32" s="4" t="s">
        <v>23</v>
      </c>
      <c r="M32" s="4" t="s">
        <v>418</v>
      </c>
      <c r="N32" s="4" t="s">
        <v>418</v>
      </c>
      <c r="O32" s="4" t="s">
        <v>432</v>
      </c>
      <c r="P32" s="4" t="s">
        <v>433</v>
      </c>
      <c r="Q32" s="4" t="s">
        <v>346</v>
      </c>
      <c r="R32" s="4" t="b">
        <v>1</v>
      </c>
      <c r="S32" s="4" t="b">
        <v>1</v>
      </c>
      <c r="T32" s="4" t="b">
        <v>1</v>
      </c>
      <c r="U32" s="4" t="b">
        <v>1</v>
      </c>
      <c r="V32" s="4" t="b">
        <v>0</v>
      </c>
      <c r="W32" s="4" t="b">
        <v>1</v>
      </c>
    </row>
    <row r="33" spans="1:23" ht="165" x14ac:dyDescent="0.2">
      <c r="A33" s="6">
        <v>2000</v>
      </c>
      <c r="B33" s="5" t="s">
        <v>619</v>
      </c>
      <c r="C33" s="5" t="s">
        <v>655</v>
      </c>
      <c r="D33" s="8" t="s">
        <v>1557</v>
      </c>
      <c r="E33" s="8"/>
      <c r="F33" s="10"/>
      <c r="G33" s="4" t="s">
        <v>303</v>
      </c>
      <c r="H33" s="4" t="s">
        <v>597</v>
      </c>
      <c r="I33" s="4" t="s">
        <v>111</v>
      </c>
      <c r="J33" s="4" t="s">
        <v>418</v>
      </c>
      <c r="K33" s="4" t="s">
        <v>418</v>
      </c>
      <c r="L33" s="4" t="s">
        <v>112</v>
      </c>
      <c r="M33" s="4" t="s">
        <v>418</v>
      </c>
      <c r="N33" s="4" t="s">
        <v>418</v>
      </c>
      <c r="O33" s="4" t="s">
        <v>514</v>
      </c>
      <c r="P33" s="4" t="s">
        <v>515</v>
      </c>
      <c r="Q33" s="4" t="s">
        <v>394</v>
      </c>
      <c r="R33" s="4" t="b">
        <v>0</v>
      </c>
      <c r="S33" s="4" t="b">
        <v>1</v>
      </c>
      <c r="T33" s="4" t="b">
        <v>0</v>
      </c>
      <c r="U33" s="4" t="b">
        <v>1</v>
      </c>
      <c r="V33" s="4" t="b">
        <v>0</v>
      </c>
      <c r="W33" s="4" t="b">
        <v>0</v>
      </c>
    </row>
    <row r="34" spans="1:23" x14ac:dyDescent="0.2">
      <c r="A34" s="4"/>
      <c r="B34" s="5" t="s">
        <v>616</v>
      </c>
      <c r="G34" s="4" t="s">
        <v>257</v>
      </c>
      <c r="H34" s="4" t="s">
        <v>556</v>
      </c>
      <c r="I34" s="4" t="s">
        <v>181</v>
      </c>
      <c r="J34" s="4" t="s">
        <v>418</v>
      </c>
      <c r="K34" s="4" t="s">
        <v>418</v>
      </c>
      <c r="L34" s="4" t="s">
        <v>25</v>
      </c>
      <c r="M34" s="4" t="s">
        <v>418</v>
      </c>
      <c r="N34" s="4" t="s">
        <v>418</v>
      </c>
      <c r="O34" s="4" t="s">
        <v>434</v>
      </c>
      <c r="P34" s="4" t="s">
        <v>435</v>
      </c>
      <c r="Q34" s="4" t="s">
        <v>347</v>
      </c>
      <c r="R34" s="4" t="b">
        <v>1</v>
      </c>
      <c r="S34" s="4" t="b">
        <v>0</v>
      </c>
      <c r="T34" s="4" t="b">
        <v>0</v>
      </c>
      <c r="U34" s="4" t="b">
        <v>0</v>
      </c>
      <c r="V34" s="4" t="b">
        <v>0</v>
      </c>
      <c r="W34" s="4" t="b">
        <v>0</v>
      </c>
    </row>
    <row r="35" spans="1:23" x14ac:dyDescent="0.2">
      <c r="B35" s="5" t="s">
        <v>672</v>
      </c>
      <c r="G35" s="4" t="s">
        <v>257</v>
      </c>
      <c r="H35" s="4" t="s">
        <v>572</v>
      </c>
      <c r="I35" s="4" t="s">
        <v>43</v>
      </c>
      <c r="J35" s="4" t="s">
        <v>418</v>
      </c>
      <c r="K35" s="4" t="s">
        <v>418</v>
      </c>
      <c r="L35" s="4" t="s">
        <v>44</v>
      </c>
      <c r="M35" s="4" t="s">
        <v>418</v>
      </c>
      <c r="N35" s="4" t="s">
        <v>418</v>
      </c>
      <c r="O35" s="4" t="s">
        <v>465</v>
      </c>
      <c r="P35" s="4" t="s">
        <v>418</v>
      </c>
      <c r="Q35" s="4" t="s">
        <v>365</v>
      </c>
      <c r="R35" s="4" t="b">
        <v>0</v>
      </c>
      <c r="S35" s="4" t="b">
        <v>1</v>
      </c>
      <c r="T35" s="4" t="b">
        <v>1</v>
      </c>
      <c r="U35" s="4" t="b">
        <v>0</v>
      </c>
      <c r="V35" s="4" t="b">
        <v>1</v>
      </c>
      <c r="W35" s="4" t="b">
        <v>0</v>
      </c>
    </row>
    <row r="36" spans="1:23" x14ac:dyDescent="0.2">
      <c r="B36" s="5" t="s">
        <v>656</v>
      </c>
      <c r="C36" s="5" t="s">
        <v>630</v>
      </c>
      <c r="E36" s="8"/>
      <c r="F36" s="10"/>
      <c r="G36" s="4" t="s">
        <v>281</v>
      </c>
      <c r="H36" s="4" t="s">
        <v>578</v>
      </c>
      <c r="I36" s="4" t="s">
        <v>58</v>
      </c>
      <c r="J36" s="4" t="s">
        <v>418</v>
      </c>
      <c r="K36" s="4" t="s">
        <v>418</v>
      </c>
      <c r="L36" s="4" t="s">
        <v>59</v>
      </c>
      <c r="M36" s="4" t="s">
        <v>418</v>
      </c>
      <c r="N36" s="4" t="s">
        <v>418</v>
      </c>
      <c r="O36" s="4" t="s">
        <v>477</v>
      </c>
      <c r="P36" s="4" t="s">
        <v>478</v>
      </c>
      <c r="Q36" s="4" t="s">
        <v>371</v>
      </c>
      <c r="R36" s="4" t="b">
        <v>0</v>
      </c>
      <c r="S36" s="4" t="b">
        <v>1</v>
      </c>
      <c r="T36" s="4" t="b">
        <v>1</v>
      </c>
      <c r="U36" s="4" t="b">
        <v>1</v>
      </c>
      <c r="V36" s="4" t="b">
        <v>0</v>
      </c>
      <c r="W36" s="4" t="b">
        <v>1</v>
      </c>
    </row>
    <row r="37" spans="1:23" ht="405" x14ac:dyDescent="0.2">
      <c r="B37" s="5" t="s">
        <v>1577</v>
      </c>
      <c r="C37" s="5" t="s">
        <v>1576</v>
      </c>
      <c r="D37" s="8" t="s">
        <v>1578</v>
      </c>
      <c r="G37" s="4" t="s">
        <v>300</v>
      </c>
      <c r="H37" s="4" t="s">
        <v>593</v>
      </c>
      <c r="I37" s="4" t="s">
        <v>80</v>
      </c>
      <c r="J37" s="4" t="s">
        <v>418</v>
      </c>
      <c r="K37" s="4" t="s">
        <v>418</v>
      </c>
      <c r="L37" s="4" t="s">
        <v>210</v>
      </c>
      <c r="M37" s="4" t="s">
        <v>418</v>
      </c>
      <c r="N37" s="4" t="s">
        <v>418</v>
      </c>
      <c r="O37" s="4" t="s">
        <v>509</v>
      </c>
      <c r="P37" s="4" t="s">
        <v>418</v>
      </c>
      <c r="Q37" s="4" t="s">
        <v>390</v>
      </c>
      <c r="R37" s="4" t="b">
        <v>0</v>
      </c>
      <c r="S37" s="4" t="b">
        <v>1</v>
      </c>
      <c r="T37" s="4" t="b">
        <v>0</v>
      </c>
      <c r="U37" s="4" t="b">
        <v>0</v>
      </c>
      <c r="V37" s="4" t="b">
        <v>0</v>
      </c>
      <c r="W37" s="4" t="b">
        <v>0</v>
      </c>
    </row>
    <row r="38" spans="1:23" ht="150" x14ac:dyDescent="0.2">
      <c r="A38" s="6">
        <v>110</v>
      </c>
      <c r="B38" s="5" t="s">
        <v>688</v>
      </c>
      <c r="C38" s="5" t="s">
        <v>687</v>
      </c>
      <c r="D38" s="8" t="s">
        <v>1568</v>
      </c>
      <c r="E38" s="5" t="s">
        <v>698</v>
      </c>
      <c r="F38" s="4" t="s">
        <v>693</v>
      </c>
      <c r="G38" s="4" t="s">
        <v>288</v>
      </c>
      <c r="H38" s="4" t="s">
        <v>583</v>
      </c>
      <c r="I38" s="4" t="s">
        <v>91</v>
      </c>
      <c r="J38" s="4" t="s">
        <v>418</v>
      </c>
      <c r="K38" s="4" t="s">
        <v>418</v>
      </c>
      <c r="L38" s="4" t="s">
        <v>94</v>
      </c>
      <c r="M38" s="4" t="s">
        <v>418</v>
      </c>
      <c r="N38" s="4" t="s">
        <v>418</v>
      </c>
      <c r="O38" s="4" t="s">
        <v>490</v>
      </c>
      <c r="P38" s="4" t="s">
        <v>418</v>
      </c>
      <c r="Q38" s="4" t="s">
        <v>378</v>
      </c>
      <c r="R38" s="4" t="b">
        <v>0</v>
      </c>
      <c r="S38" s="4" t="b">
        <v>1</v>
      </c>
      <c r="T38" s="4" t="b">
        <v>0</v>
      </c>
      <c r="U38" s="4" t="b">
        <v>0</v>
      </c>
      <c r="V38" s="4" t="b">
        <v>0</v>
      </c>
      <c r="W38" s="4" t="b">
        <v>0</v>
      </c>
    </row>
    <row r="39" spans="1:23" x14ac:dyDescent="0.2">
      <c r="B39" s="5" t="s">
        <v>620</v>
      </c>
      <c r="G39" s="4" t="s">
        <v>250</v>
      </c>
      <c r="H39" s="4" t="s">
        <v>549</v>
      </c>
      <c r="I39" s="4" t="s">
        <v>4</v>
      </c>
      <c r="J39" s="4" t="s">
        <v>418</v>
      </c>
      <c r="K39" s="4" t="s">
        <v>418</v>
      </c>
      <c r="L39" s="4" t="s">
        <v>6</v>
      </c>
      <c r="M39" s="4" t="s">
        <v>418</v>
      </c>
      <c r="N39" s="4" t="s">
        <v>418</v>
      </c>
      <c r="O39" s="4" t="s">
        <v>421</v>
      </c>
      <c r="P39" s="4" t="s">
        <v>418</v>
      </c>
      <c r="Q39" s="4" t="s">
        <v>340</v>
      </c>
      <c r="R39" s="4" t="b">
        <v>1</v>
      </c>
      <c r="S39" s="4" t="b">
        <v>1</v>
      </c>
      <c r="T39" s="4" t="b">
        <v>1</v>
      </c>
      <c r="U39" s="4" t="b">
        <v>1</v>
      </c>
      <c r="V39" s="4" t="b">
        <v>1</v>
      </c>
      <c r="W39" s="4" t="b">
        <v>1</v>
      </c>
    </row>
    <row r="40" spans="1:23" ht="135" x14ac:dyDescent="0.2">
      <c r="A40" s="4"/>
      <c r="B40" s="5" t="s">
        <v>1579</v>
      </c>
      <c r="C40" s="5" t="s">
        <v>1580</v>
      </c>
      <c r="D40" s="8" t="s">
        <v>1585</v>
      </c>
      <c r="G40" s="4" t="s">
        <v>263</v>
      </c>
      <c r="H40" s="4" t="s">
        <v>560</v>
      </c>
      <c r="I40" s="4" t="s">
        <v>189</v>
      </c>
      <c r="J40" s="4" t="s">
        <v>418</v>
      </c>
      <c r="K40" s="4" t="s">
        <v>418</v>
      </c>
      <c r="L40" s="4" t="s">
        <v>190</v>
      </c>
      <c r="M40" s="4" t="s">
        <v>418</v>
      </c>
      <c r="N40" s="4" t="s">
        <v>418</v>
      </c>
      <c r="O40" s="4" t="s">
        <v>445</v>
      </c>
      <c r="P40" s="4" t="s">
        <v>418</v>
      </c>
      <c r="Q40" s="4" t="s">
        <v>353</v>
      </c>
      <c r="R40" s="4" t="b">
        <v>1</v>
      </c>
      <c r="S40" s="4" t="b">
        <v>0</v>
      </c>
      <c r="T40" s="4" t="b">
        <v>0</v>
      </c>
      <c r="U40" s="4" t="b">
        <v>0</v>
      </c>
      <c r="V40" s="4" t="b">
        <v>0</v>
      </c>
      <c r="W40" s="4" t="b">
        <v>0</v>
      </c>
    </row>
    <row r="41" spans="1:23" ht="180" x14ac:dyDescent="0.2">
      <c r="A41" s="4"/>
      <c r="B41" s="5" t="s">
        <v>1586</v>
      </c>
      <c r="C41" s="5" t="s">
        <v>1588</v>
      </c>
      <c r="D41" s="8" t="s">
        <v>1587</v>
      </c>
      <c r="G41" s="4" t="s">
        <v>332</v>
      </c>
      <c r="H41" s="4" t="s">
        <v>552</v>
      </c>
      <c r="I41" s="4" t="s">
        <v>47</v>
      </c>
      <c r="J41" s="4" t="s">
        <v>418</v>
      </c>
      <c r="K41" s="4" t="s">
        <v>418</v>
      </c>
      <c r="L41" s="4" t="s">
        <v>16</v>
      </c>
      <c r="M41" s="4" t="s">
        <v>418</v>
      </c>
      <c r="N41" s="4" t="s">
        <v>418</v>
      </c>
      <c r="O41" s="4" t="s">
        <v>466</v>
      </c>
      <c r="P41" s="4" t="s">
        <v>467</v>
      </c>
      <c r="Q41" s="4" t="s">
        <v>366</v>
      </c>
      <c r="R41" s="4" t="b">
        <v>0</v>
      </c>
      <c r="S41" s="4" t="b">
        <v>0</v>
      </c>
      <c r="T41" s="4" t="b">
        <v>1</v>
      </c>
      <c r="U41" s="4" t="b">
        <v>0</v>
      </c>
      <c r="V41" s="4" t="b">
        <v>0</v>
      </c>
      <c r="W41" s="4" t="b">
        <v>0</v>
      </c>
    </row>
    <row r="42" spans="1:23" ht="120" x14ac:dyDescent="0.2">
      <c r="B42" s="5" t="s">
        <v>689</v>
      </c>
      <c r="C42" s="5" t="s">
        <v>690</v>
      </c>
      <c r="E42" s="5" t="s">
        <v>691</v>
      </c>
      <c r="F42" s="4" t="s">
        <v>692</v>
      </c>
      <c r="G42" s="4" t="s">
        <v>289</v>
      </c>
      <c r="H42" s="4" t="s">
        <v>583</v>
      </c>
      <c r="I42" s="4" t="s">
        <v>200</v>
      </c>
      <c r="J42" s="4" t="s">
        <v>418</v>
      </c>
      <c r="K42" s="4" t="s">
        <v>418</v>
      </c>
      <c r="L42" s="4" t="s">
        <v>94</v>
      </c>
      <c r="M42" s="4" t="s">
        <v>418</v>
      </c>
      <c r="N42" s="4" t="s">
        <v>418</v>
      </c>
      <c r="O42" s="4" t="s">
        <v>491</v>
      </c>
      <c r="P42" s="4" t="s">
        <v>418</v>
      </c>
      <c r="Q42" s="4" t="s">
        <v>379</v>
      </c>
      <c r="R42" s="4" t="b">
        <v>0</v>
      </c>
      <c r="S42" s="4" t="b">
        <v>1</v>
      </c>
      <c r="T42" s="4" t="b">
        <v>0</v>
      </c>
      <c r="U42" s="4" t="b">
        <v>0</v>
      </c>
      <c r="V42" s="4" t="b">
        <v>0</v>
      </c>
      <c r="W42" s="4" t="b">
        <v>0</v>
      </c>
    </row>
    <row r="43" spans="1:23" ht="165" x14ac:dyDescent="0.2">
      <c r="A43" s="6">
        <v>549</v>
      </c>
      <c r="B43" s="5" t="s">
        <v>621</v>
      </c>
      <c r="C43" s="5" t="s">
        <v>657</v>
      </c>
      <c r="D43" s="8" t="s">
        <v>1558</v>
      </c>
      <c r="E43" s="8"/>
      <c r="F43" s="10"/>
      <c r="G43" s="4" t="s">
        <v>282</v>
      </c>
      <c r="H43" s="4" t="s">
        <v>579</v>
      </c>
      <c r="I43" s="4" t="s">
        <v>40</v>
      </c>
      <c r="J43" s="4" t="s">
        <v>418</v>
      </c>
      <c r="K43" s="4" t="s">
        <v>418</v>
      </c>
      <c r="L43" s="4" t="s">
        <v>42</v>
      </c>
      <c r="M43" s="4" t="s">
        <v>418</v>
      </c>
      <c r="N43" s="4" t="s">
        <v>418</v>
      </c>
      <c r="O43" s="4" t="s">
        <v>480</v>
      </c>
      <c r="P43" s="4" t="s">
        <v>418</v>
      </c>
      <c r="Q43" s="4" t="s">
        <v>372</v>
      </c>
      <c r="R43" s="4" t="b">
        <v>0</v>
      </c>
      <c r="S43" s="4" t="b">
        <v>1</v>
      </c>
      <c r="T43" s="4" t="b">
        <v>1</v>
      </c>
      <c r="U43" s="4" t="b">
        <v>1</v>
      </c>
      <c r="V43" s="4" t="b">
        <v>1</v>
      </c>
      <c r="W43" s="4" t="b">
        <v>0</v>
      </c>
    </row>
    <row r="44" spans="1:23" x14ac:dyDescent="0.2">
      <c r="B44" s="5" t="s">
        <v>671</v>
      </c>
      <c r="G44" s="4" t="s">
        <v>302</v>
      </c>
      <c r="H44" s="4" t="s">
        <v>596</v>
      </c>
      <c r="I44" s="4" t="s">
        <v>211</v>
      </c>
      <c r="J44" s="4" t="s">
        <v>418</v>
      </c>
      <c r="K44" s="4" t="s">
        <v>418</v>
      </c>
      <c r="L44" s="4" t="s">
        <v>212</v>
      </c>
      <c r="M44" s="4" t="s">
        <v>418</v>
      </c>
      <c r="N44" s="4" t="s">
        <v>418</v>
      </c>
      <c r="O44" s="4" t="s">
        <v>513</v>
      </c>
      <c r="P44" s="4" t="s">
        <v>418</v>
      </c>
      <c r="Q44" s="4" t="s">
        <v>393</v>
      </c>
      <c r="R44" s="4" t="b">
        <v>0</v>
      </c>
      <c r="S44" s="4" t="b">
        <v>1</v>
      </c>
      <c r="T44" s="4" t="b">
        <v>0</v>
      </c>
      <c r="U44" s="4" t="b">
        <v>0</v>
      </c>
      <c r="V44" s="4" t="b">
        <v>1</v>
      </c>
      <c r="W44" s="4" t="b">
        <v>0</v>
      </c>
    </row>
    <row r="45" spans="1:23" x14ac:dyDescent="0.2">
      <c r="B45" s="5" t="s">
        <v>330</v>
      </c>
      <c r="G45" s="4" t="s">
        <v>270</v>
      </c>
      <c r="H45" s="4" t="s">
        <v>567</v>
      </c>
      <c r="I45" s="4" t="s">
        <v>192</v>
      </c>
      <c r="J45" s="4" t="s">
        <v>418</v>
      </c>
      <c r="K45" s="4" t="s">
        <v>418</v>
      </c>
      <c r="L45" s="4" t="s">
        <v>22</v>
      </c>
      <c r="M45" s="4" t="s">
        <v>418</v>
      </c>
      <c r="N45" s="4" t="s">
        <v>418</v>
      </c>
      <c r="O45" s="4" t="s">
        <v>457</v>
      </c>
      <c r="P45" s="4" t="s">
        <v>418</v>
      </c>
      <c r="Q45" s="4" t="s">
        <v>360</v>
      </c>
      <c r="R45" s="4" t="b">
        <v>1</v>
      </c>
      <c r="S45" s="4" t="b">
        <v>0</v>
      </c>
      <c r="T45" s="4" t="b">
        <v>0</v>
      </c>
      <c r="U45" s="4" t="b">
        <v>1</v>
      </c>
      <c r="V45" s="4" t="b">
        <v>0</v>
      </c>
      <c r="W45" s="4" t="b">
        <v>0</v>
      </c>
    </row>
    <row r="46" spans="1:23" x14ac:dyDescent="0.2">
      <c r="B46" s="5" t="s">
        <v>686</v>
      </c>
      <c r="G46" s="4" t="s">
        <v>258</v>
      </c>
      <c r="H46" s="4" t="s">
        <v>557</v>
      </c>
      <c r="I46" s="4" t="s">
        <v>5</v>
      </c>
      <c r="J46" s="4" t="s">
        <v>418</v>
      </c>
      <c r="K46" s="4" t="s">
        <v>418</v>
      </c>
      <c r="L46" s="4" t="s">
        <v>7</v>
      </c>
      <c r="M46" s="4" t="s">
        <v>418</v>
      </c>
      <c r="N46" s="4" t="s">
        <v>418</v>
      </c>
      <c r="O46" s="4" t="s">
        <v>436</v>
      </c>
      <c r="P46" s="4" t="s">
        <v>437</v>
      </c>
      <c r="Q46" s="4" t="s">
        <v>348</v>
      </c>
      <c r="R46" s="4" t="b">
        <v>1</v>
      </c>
      <c r="S46" s="4" t="b">
        <v>0</v>
      </c>
      <c r="T46" s="4" t="b">
        <v>1</v>
      </c>
      <c r="U46" s="4" t="b">
        <v>1</v>
      </c>
      <c r="V46" s="4" t="b">
        <v>0</v>
      </c>
      <c r="W46" s="4" t="b">
        <v>1</v>
      </c>
    </row>
    <row r="47" spans="1:23" ht="165" x14ac:dyDescent="0.2">
      <c r="A47" s="4"/>
      <c r="B47" s="5" t="s">
        <v>1589</v>
      </c>
      <c r="D47" s="8" t="s">
        <v>1590</v>
      </c>
      <c r="G47" s="4" t="s">
        <v>267</v>
      </c>
      <c r="H47" s="4" t="s">
        <v>564</v>
      </c>
      <c r="I47" s="4" t="s">
        <v>64</v>
      </c>
      <c r="J47" s="4" t="s">
        <v>418</v>
      </c>
      <c r="K47" s="4" t="s">
        <v>418</v>
      </c>
      <c r="L47" s="4" t="s">
        <v>65</v>
      </c>
      <c r="M47" s="4" t="s">
        <v>418</v>
      </c>
      <c r="N47" s="4" t="s">
        <v>418</v>
      </c>
      <c r="O47" s="4" t="s">
        <v>452</v>
      </c>
      <c r="P47" s="4" t="s">
        <v>453</v>
      </c>
      <c r="Q47" s="4" t="s">
        <v>357</v>
      </c>
      <c r="R47" s="4" t="b">
        <v>1</v>
      </c>
      <c r="S47" s="4" t="b">
        <v>0</v>
      </c>
      <c r="T47" s="4" t="b">
        <v>1</v>
      </c>
      <c r="U47" s="4" t="b">
        <v>0</v>
      </c>
      <c r="V47" s="4" t="b">
        <v>0</v>
      </c>
      <c r="W47" s="4" t="b">
        <v>0</v>
      </c>
    </row>
    <row r="48" spans="1:23" x14ac:dyDescent="0.2">
      <c r="B48" s="5" t="s">
        <v>290</v>
      </c>
      <c r="C48" s="5" t="s">
        <v>681</v>
      </c>
      <c r="E48" s="8"/>
      <c r="F48" s="10"/>
      <c r="G48" s="4" t="s">
        <v>290</v>
      </c>
      <c r="H48" s="4" t="s">
        <v>584</v>
      </c>
      <c r="I48" s="4" t="s">
        <v>201</v>
      </c>
      <c r="J48" s="4" t="s">
        <v>418</v>
      </c>
      <c r="K48" s="4" t="s">
        <v>418</v>
      </c>
      <c r="L48" s="4" t="s">
        <v>202</v>
      </c>
      <c r="M48" s="4" t="s">
        <v>418</v>
      </c>
      <c r="N48" s="4" t="s">
        <v>418</v>
      </c>
      <c r="O48" s="4" t="s">
        <v>492</v>
      </c>
      <c r="P48" s="4" t="s">
        <v>418</v>
      </c>
      <c r="Q48" s="4" t="s">
        <v>380</v>
      </c>
      <c r="R48" s="4" t="b">
        <v>0</v>
      </c>
      <c r="S48" s="4" t="b">
        <v>1</v>
      </c>
      <c r="T48" s="4" t="b">
        <v>0</v>
      </c>
      <c r="U48" s="4" t="b">
        <v>0</v>
      </c>
      <c r="V48" s="4" t="b">
        <v>1</v>
      </c>
      <c r="W48" s="4" t="b">
        <v>0</v>
      </c>
    </row>
    <row r="49" spans="1:23" ht="30" x14ac:dyDescent="0.2">
      <c r="A49" s="4"/>
      <c r="B49" s="5" t="s">
        <v>1594</v>
      </c>
      <c r="C49" s="5" t="s">
        <v>1591</v>
      </c>
      <c r="G49" s="4" t="s">
        <v>259</v>
      </c>
      <c r="H49" s="4" t="s">
        <v>557</v>
      </c>
      <c r="I49" s="4" t="s">
        <v>183</v>
      </c>
      <c r="J49" s="4" t="s">
        <v>418</v>
      </c>
      <c r="K49" s="4" t="s">
        <v>418</v>
      </c>
      <c r="L49" s="4" t="s">
        <v>184</v>
      </c>
      <c r="M49" s="4" t="s">
        <v>418</v>
      </c>
      <c r="N49" s="4" t="s">
        <v>418</v>
      </c>
      <c r="O49" s="4" t="s">
        <v>438</v>
      </c>
      <c r="P49" s="4" t="s">
        <v>439</v>
      </c>
      <c r="Q49" s="4" t="s">
        <v>349</v>
      </c>
      <c r="R49" s="4" t="b">
        <v>1</v>
      </c>
      <c r="S49" s="4" t="b">
        <v>0</v>
      </c>
      <c r="T49" s="4" t="b">
        <v>0</v>
      </c>
      <c r="U49" s="4" t="b">
        <v>0</v>
      </c>
      <c r="V49" s="4" t="b">
        <v>0</v>
      </c>
      <c r="W49" s="4" t="b">
        <v>0</v>
      </c>
    </row>
    <row r="50" spans="1:23" ht="180" x14ac:dyDescent="0.2">
      <c r="A50" s="6">
        <v>60</v>
      </c>
      <c r="B50" s="5" t="s">
        <v>622</v>
      </c>
      <c r="D50" s="8" t="s">
        <v>1559</v>
      </c>
      <c r="G50" s="4" t="s">
        <v>307</v>
      </c>
      <c r="H50" s="4" t="s">
        <v>579</v>
      </c>
      <c r="I50" s="4" t="s">
        <v>104</v>
      </c>
      <c r="J50" s="4" t="s">
        <v>418</v>
      </c>
      <c r="K50" s="4" t="s">
        <v>418</v>
      </c>
      <c r="L50" s="4" t="s">
        <v>106</v>
      </c>
      <c r="M50" s="4" t="s">
        <v>418</v>
      </c>
      <c r="N50" s="4" t="s">
        <v>418</v>
      </c>
      <c r="O50" s="4" t="s">
        <v>519</v>
      </c>
      <c r="P50" s="4" t="s">
        <v>418</v>
      </c>
      <c r="Q50" s="4" t="s">
        <v>398</v>
      </c>
      <c r="R50" s="4" t="b">
        <v>0</v>
      </c>
      <c r="S50" s="4" t="b">
        <v>1</v>
      </c>
      <c r="T50" s="4" t="b">
        <v>0</v>
      </c>
      <c r="U50" s="4" t="b">
        <v>1</v>
      </c>
      <c r="V50" s="4" t="b">
        <v>0</v>
      </c>
      <c r="W50" s="4" t="b">
        <v>0</v>
      </c>
    </row>
    <row r="51" spans="1:23" ht="180" x14ac:dyDescent="0.2">
      <c r="A51" s="6">
        <v>269</v>
      </c>
      <c r="B51" s="5" t="s">
        <v>1566</v>
      </c>
      <c r="C51" s="5" t="s">
        <v>670</v>
      </c>
      <c r="D51" s="8" t="s">
        <v>1567</v>
      </c>
      <c r="G51" s="4" t="s">
        <v>291</v>
      </c>
      <c r="H51" s="4" t="s">
        <v>585</v>
      </c>
      <c r="I51" s="4" t="s">
        <v>69</v>
      </c>
      <c r="J51" s="4" t="s">
        <v>418</v>
      </c>
      <c r="K51" s="4" t="s">
        <v>418</v>
      </c>
      <c r="L51" s="4" t="s">
        <v>71</v>
      </c>
      <c r="M51" s="4" t="s">
        <v>418</v>
      </c>
      <c r="N51" s="4" t="s">
        <v>418</v>
      </c>
      <c r="O51" s="4" t="s">
        <v>493</v>
      </c>
      <c r="P51" s="4" t="s">
        <v>494</v>
      </c>
      <c r="Q51" s="4" t="s">
        <v>381</v>
      </c>
      <c r="R51" s="4" t="b">
        <v>0</v>
      </c>
      <c r="S51" s="4" t="b">
        <v>1</v>
      </c>
      <c r="T51" s="4" t="b">
        <v>0</v>
      </c>
      <c r="U51" s="4" t="b">
        <v>0</v>
      </c>
      <c r="V51" s="4" t="b">
        <v>1</v>
      </c>
      <c r="W51" s="4" t="b">
        <v>0</v>
      </c>
    </row>
    <row r="52" spans="1:23" ht="90" x14ac:dyDescent="0.2">
      <c r="B52" s="5" t="s">
        <v>335</v>
      </c>
      <c r="C52" s="5" t="s">
        <v>696</v>
      </c>
      <c r="E52" s="5" t="s">
        <v>695</v>
      </c>
      <c r="F52" s="4" t="s">
        <v>694</v>
      </c>
      <c r="G52" s="4" t="s">
        <v>308</v>
      </c>
      <c r="H52" s="4" t="s">
        <v>600</v>
      </c>
      <c r="I52" s="4" t="s">
        <v>108</v>
      </c>
      <c r="J52" s="4" t="s">
        <v>418</v>
      </c>
      <c r="K52" s="4" t="s">
        <v>418</v>
      </c>
      <c r="L52" s="4" t="s">
        <v>110</v>
      </c>
      <c r="M52" s="4" t="s">
        <v>418</v>
      </c>
      <c r="N52" s="4" t="s">
        <v>418</v>
      </c>
      <c r="O52" s="4" t="s">
        <v>520</v>
      </c>
      <c r="P52" s="4" t="s">
        <v>521</v>
      </c>
      <c r="Q52" s="4" t="s">
        <v>399</v>
      </c>
      <c r="R52" s="4" t="b">
        <v>0</v>
      </c>
      <c r="S52" s="4" t="b">
        <v>1</v>
      </c>
      <c r="T52" s="4" t="b">
        <v>0</v>
      </c>
      <c r="U52" s="4" t="b">
        <v>0</v>
      </c>
      <c r="V52" s="4" t="b">
        <v>0</v>
      </c>
      <c r="W52" s="4" t="b">
        <v>0</v>
      </c>
    </row>
    <row r="53" spans="1:23" ht="90" x14ac:dyDescent="0.2">
      <c r="B53" s="5" t="s">
        <v>697</v>
      </c>
      <c r="C53" s="5" t="s">
        <v>699</v>
      </c>
      <c r="E53" s="5" t="s">
        <v>700</v>
      </c>
      <c r="G53" s="4" t="s">
        <v>292</v>
      </c>
      <c r="H53" s="4" t="s">
        <v>586</v>
      </c>
      <c r="I53" s="4" t="s">
        <v>75</v>
      </c>
      <c r="J53" s="4" t="s">
        <v>418</v>
      </c>
      <c r="K53" s="4" t="s">
        <v>418</v>
      </c>
      <c r="L53" s="4" t="s">
        <v>77</v>
      </c>
      <c r="M53" s="4" t="s">
        <v>418</v>
      </c>
      <c r="N53" s="4" t="s">
        <v>418</v>
      </c>
      <c r="O53" s="4" t="s">
        <v>495</v>
      </c>
      <c r="P53" s="4" t="s">
        <v>418</v>
      </c>
      <c r="Q53" s="4" t="s">
        <v>382</v>
      </c>
      <c r="R53" s="4" t="b">
        <v>0</v>
      </c>
      <c r="S53" s="4" t="b">
        <v>1</v>
      </c>
      <c r="T53" s="4" t="b">
        <v>0</v>
      </c>
      <c r="U53" s="4" t="b">
        <v>0</v>
      </c>
      <c r="V53" s="4" t="b">
        <v>0</v>
      </c>
      <c r="W53" s="4" t="b">
        <v>0</v>
      </c>
    </row>
    <row r="54" spans="1:23" ht="135" x14ac:dyDescent="0.2">
      <c r="A54" s="6">
        <v>13</v>
      </c>
      <c r="B54" s="5" t="s">
        <v>623</v>
      </c>
      <c r="C54" s="5" t="s">
        <v>658</v>
      </c>
      <c r="D54" s="8" t="s">
        <v>1560</v>
      </c>
      <c r="E54" s="8"/>
      <c r="F54" s="10"/>
      <c r="G54" s="4" t="s">
        <v>299</v>
      </c>
      <c r="H54" s="4" t="s">
        <v>592</v>
      </c>
      <c r="I54" s="4" t="s">
        <v>144</v>
      </c>
      <c r="J54" s="4" t="s">
        <v>418</v>
      </c>
      <c r="K54" s="4" t="s">
        <v>418</v>
      </c>
      <c r="L54" s="4" t="s">
        <v>78</v>
      </c>
      <c r="M54" s="4" t="s">
        <v>418</v>
      </c>
      <c r="N54" s="4" t="s">
        <v>418</v>
      </c>
      <c r="O54" s="4" t="s">
        <v>507</v>
      </c>
      <c r="P54" s="4" t="s">
        <v>508</v>
      </c>
      <c r="Q54" s="4" t="s">
        <v>389</v>
      </c>
      <c r="R54" s="4" t="b">
        <v>0</v>
      </c>
      <c r="S54" s="4" t="b">
        <v>1</v>
      </c>
      <c r="T54" s="4" t="b">
        <v>0</v>
      </c>
      <c r="U54" s="4" t="b">
        <v>1</v>
      </c>
      <c r="V54" s="4" t="b">
        <v>0</v>
      </c>
      <c r="W54" s="4" t="b">
        <v>0</v>
      </c>
    </row>
    <row r="55" spans="1:23" ht="405" x14ac:dyDescent="0.2">
      <c r="A55" s="4"/>
      <c r="B55" s="5" t="s">
        <v>1592</v>
      </c>
      <c r="C55" s="5" t="s">
        <v>1581</v>
      </c>
      <c r="D55" s="8" t="s">
        <v>1593</v>
      </c>
      <c r="G55" s="4" t="s">
        <v>262</v>
      </c>
      <c r="H55" s="4" t="s">
        <v>559</v>
      </c>
      <c r="I55" s="4" t="s">
        <v>186</v>
      </c>
      <c r="J55" s="4" t="s">
        <v>418</v>
      </c>
      <c r="K55" s="4" t="s">
        <v>418</v>
      </c>
      <c r="L55" s="4" t="s">
        <v>187</v>
      </c>
      <c r="M55" s="4" t="s">
        <v>418</v>
      </c>
      <c r="N55" s="4" t="s">
        <v>418</v>
      </c>
      <c r="O55" s="4" t="s">
        <v>443</v>
      </c>
      <c r="P55" s="4" t="s">
        <v>444</v>
      </c>
      <c r="Q55" s="4" t="s">
        <v>352</v>
      </c>
      <c r="R55" s="4" t="b">
        <v>1</v>
      </c>
      <c r="S55" s="4" t="b">
        <v>0</v>
      </c>
      <c r="T55" s="4" t="b">
        <v>0</v>
      </c>
      <c r="U55" s="4" t="b">
        <v>0</v>
      </c>
      <c r="V55" s="4" t="b">
        <v>0</v>
      </c>
      <c r="W55" s="4" t="b">
        <v>0</v>
      </c>
    </row>
    <row r="56" spans="1:23" x14ac:dyDescent="0.2">
      <c r="A56" s="4"/>
      <c r="B56" s="5" t="s">
        <v>1595</v>
      </c>
      <c r="C56" s="5" t="s">
        <v>1582</v>
      </c>
      <c r="G56" s="4" t="s">
        <v>325</v>
      </c>
      <c r="H56" s="4" t="s">
        <v>614</v>
      </c>
      <c r="I56" s="4" t="s">
        <v>175</v>
      </c>
      <c r="J56" s="4" t="s">
        <v>418</v>
      </c>
      <c r="K56" s="4" t="s">
        <v>418</v>
      </c>
      <c r="L56" s="4" t="s">
        <v>176</v>
      </c>
      <c r="M56" s="4" t="s">
        <v>418</v>
      </c>
      <c r="N56" s="4" t="s">
        <v>418</v>
      </c>
      <c r="O56" s="4" t="s">
        <v>542</v>
      </c>
      <c r="P56" s="4" t="s">
        <v>543</v>
      </c>
      <c r="Q56" s="4" t="s">
        <v>416</v>
      </c>
      <c r="R56" s="4" t="b">
        <v>0</v>
      </c>
      <c r="S56" s="4" t="b">
        <v>0</v>
      </c>
      <c r="T56" s="4" t="b">
        <v>0</v>
      </c>
      <c r="U56" s="4" t="b">
        <v>0</v>
      </c>
      <c r="V56" s="4" t="b">
        <v>0</v>
      </c>
      <c r="W56" s="4" t="b">
        <v>1</v>
      </c>
    </row>
    <row r="57" spans="1:23" x14ac:dyDescent="0.2">
      <c r="B57" s="5" t="s">
        <v>326</v>
      </c>
      <c r="G57" s="4" t="s">
        <v>253</v>
      </c>
      <c r="H57" s="4" t="s">
        <v>552</v>
      </c>
      <c r="I57" s="4" t="s">
        <v>47</v>
      </c>
      <c r="J57" s="4" t="s">
        <v>418</v>
      </c>
      <c r="K57" s="4" t="s">
        <v>418</v>
      </c>
      <c r="L57" s="4" t="s">
        <v>16</v>
      </c>
      <c r="M57" s="4" t="s">
        <v>418</v>
      </c>
      <c r="N57" s="4" t="s">
        <v>418</v>
      </c>
      <c r="O57" s="4" t="s">
        <v>426</v>
      </c>
      <c r="P57" s="4" t="s">
        <v>427</v>
      </c>
      <c r="Q57" s="4" t="s">
        <v>343</v>
      </c>
      <c r="R57" s="4" t="b">
        <v>1</v>
      </c>
      <c r="S57" s="4" t="b">
        <v>1</v>
      </c>
      <c r="T57" s="4" t="b">
        <v>1</v>
      </c>
      <c r="U57" s="4" t="b">
        <v>0</v>
      </c>
      <c r="V57" s="4" t="b">
        <v>1</v>
      </c>
      <c r="W57" s="4" t="b">
        <v>1</v>
      </c>
    </row>
    <row r="58" spans="1:23" ht="150" x14ac:dyDescent="0.2">
      <c r="A58" s="6">
        <v>41</v>
      </c>
      <c r="B58" s="5" t="s">
        <v>659</v>
      </c>
      <c r="C58" s="5" t="s">
        <v>660</v>
      </c>
      <c r="D58" s="8" t="s">
        <v>1561</v>
      </c>
      <c r="G58" s="4" t="s">
        <v>319</v>
      </c>
      <c r="H58" s="4" t="s">
        <v>610</v>
      </c>
      <c r="I58" s="4" t="s">
        <v>152</v>
      </c>
      <c r="J58" s="4" t="s">
        <v>418</v>
      </c>
      <c r="K58" s="4" t="s">
        <v>418</v>
      </c>
      <c r="L58" s="4" t="s">
        <v>155</v>
      </c>
      <c r="M58" s="4" t="s">
        <v>418</v>
      </c>
      <c r="N58" s="4" t="s">
        <v>418</v>
      </c>
      <c r="O58" s="4" t="s">
        <v>534</v>
      </c>
      <c r="P58" s="4" t="s">
        <v>535</v>
      </c>
      <c r="Q58" s="4" t="s">
        <v>410</v>
      </c>
      <c r="R58" s="4" t="b">
        <v>0</v>
      </c>
      <c r="S58" s="4" t="b">
        <v>0</v>
      </c>
      <c r="T58" s="4" t="b">
        <v>0</v>
      </c>
      <c r="U58" s="4" t="b">
        <v>1</v>
      </c>
      <c r="V58" s="4" t="b">
        <v>0</v>
      </c>
      <c r="W58" s="4" t="b">
        <v>0</v>
      </c>
    </row>
    <row r="59" spans="1:23" x14ac:dyDescent="0.2">
      <c r="A59" s="4"/>
      <c r="B59" s="5" t="s">
        <v>682</v>
      </c>
      <c r="G59" s="4" t="s">
        <v>274</v>
      </c>
      <c r="H59" s="4" t="s">
        <v>571</v>
      </c>
      <c r="I59" s="4" t="s">
        <v>33</v>
      </c>
      <c r="J59" s="4" t="s">
        <v>418</v>
      </c>
      <c r="K59" s="4" t="s">
        <v>418</v>
      </c>
      <c r="L59" s="4" t="s">
        <v>34</v>
      </c>
      <c r="M59" s="4" t="s">
        <v>418</v>
      </c>
      <c r="N59" s="4" t="s">
        <v>418</v>
      </c>
      <c r="O59" s="4" t="s">
        <v>462</v>
      </c>
      <c r="P59" s="4" t="s">
        <v>463</v>
      </c>
      <c r="Q59" s="4" t="s">
        <v>364</v>
      </c>
      <c r="R59" s="4" t="b">
        <v>0</v>
      </c>
      <c r="S59" s="4" t="b">
        <v>0</v>
      </c>
      <c r="T59" s="4" t="b">
        <v>1</v>
      </c>
      <c r="U59" s="4" t="b">
        <v>0</v>
      </c>
      <c r="V59" s="4" t="b">
        <v>0</v>
      </c>
      <c r="W59" s="4" t="b">
        <v>0</v>
      </c>
    </row>
    <row r="60" spans="1:23" x14ac:dyDescent="0.2">
      <c r="B60" s="5" t="s">
        <v>616</v>
      </c>
      <c r="G60" s="4" t="s">
        <v>293</v>
      </c>
      <c r="H60" s="4" t="s">
        <v>587</v>
      </c>
      <c r="I60" s="4" t="s">
        <v>204</v>
      </c>
      <c r="J60" s="4" t="s">
        <v>418</v>
      </c>
      <c r="K60" s="4" t="s">
        <v>418</v>
      </c>
      <c r="L60" s="4" t="s">
        <v>205</v>
      </c>
      <c r="M60" s="4" t="s">
        <v>418</v>
      </c>
      <c r="N60" s="4" t="s">
        <v>418</v>
      </c>
      <c r="O60" s="4" t="s">
        <v>496</v>
      </c>
      <c r="P60" s="4" t="s">
        <v>497</v>
      </c>
      <c r="Q60" s="4" t="s">
        <v>383</v>
      </c>
      <c r="R60" s="4" t="b">
        <v>0</v>
      </c>
      <c r="S60" s="4" t="b">
        <v>1</v>
      </c>
      <c r="T60" s="4" t="b">
        <v>0</v>
      </c>
      <c r="U60" s="4" t="b">
        <v>0</v>
      </c>
      <c r="V60" s="4" t="b">
        <v>0</v>
      </c>
      <c r="W60" s="4" t="b">
        <v>0</v>
      </c>
    </row>
    <row r="61" spans="1:23" x14ac:dyDescent="0.2">
      <c r="B61" s="5" t="s">
        <v>616</v>
      </c>
      <c r="G61" s="4" t="s">
        <v>293</v>
      </c>
      <c r="H61" s="4" t="s">
        <v>594</v>
      </c>
      <c r="I61" s="4" t="s">
        <v>93</v>
      </c>
      <c r="J61" s="4" t="s">
        <v>418</v>
      </c>
      <c r="K61" s="4" t="s">
        <v>418</v>
      </c>
      <c r="L61" s="4" t="s">
        <v>95</v>
      </c>
      <c r="M61" s="4" t="s">
        <v>418</v>
      </c>
      <c r="N61" s="4" t="s">
        <v>418</v>
      </c>
      <c r="O61" s="4" t="s">
        <v>510</v>
      </c>
      <c r="P61" s="4" t="s">
        <v>511</v>
      </c>
      <c r="Q61" s="4" t="s">
        <v>391</v>
      </c>
      <c r="R61" s="4" t="b">
        <v>0</v>
      </c>
      <c r="S61" s="4" t="b">
        <v>1</v>
      </c>
      <c r="T61" s="4" t="b">
        <v>0</v>
      </c>
      <c r="U61" s="4" t="b">
        <v>1</v>
      </c>
      <c r="V61" s="4" t="b">
        <v>1</v>
      </c>
      <c r="W61" s="4" t="b">
        <v>0</v>
      </c>
    </row>
    <row r="62" spans="1:23" ht="165" x14ac:dyDescent="0.2">
      <c r="B62" s="5" t="s">
        <v>616</v>
      </c>
      <c r="C62" s="5" t="s">
        <v>1596</v>
      </c>
      <c r="D62" s="8" t="s">
        <v>1597</v>
      </c>
      <c r="G62" s="4" t="s">
        <v>294</v>
      </c>
      <c r="H62" s="4" t="s">
        <v>588</v>
      </c>
      <c r="I62" s="4" t="s">
        <v>207</v>
      </c>
      <c r="J62" s="4" t="s">
        <v>418</v>
      </c>
      <c r="K62" s="4" t="s">
        <v>418</v>
      </c>
      <c r="L62" s="4" t="s">
        <v>208</v>
      </c>
      <c r="M62" s="4" t="s">
        <v>418</v>
      </c>
      <c r="N62" s="4" t="s">
        <v>418</v>
      </c>
      <c r="O62" s="4" t="s">
        <v>498</v>
      </c>
      <c r="P62" s="4" t="s">
        <v>499</v>
      </c>
      <c r="Q62" s="4" t="s">
        <v>384</v>
      </c>
      <c r="R62" s="4" t="b">
        <v>0</v>
      </c>
      <c r="S62" s="4" t="b">
        <v>1</v>
      </c>
      <c r="T62" s="4" t="b">
        <v>0</v>
      </c>
      <c r="U62" s="4" t="b">
        <v>0</v>
      </c>
      <c r="V62" s="4" t="b">
        <v>0</v>
      </c>
      <c r="W62" s="4" t="b">
        <v>0</v>
      </c>
    </row>
    <row r="63" spans="1:23" ht="165" x14ac:dyDescent="0.2">
      <c r="A63" s="4"/>
      <c r="B63" s="5" t="s">
        <v>1598</v>
      </c>
      <c r="C63" s="5" t="s">
        <v>1583</v>
      </c>
      <c r="D63" s="8" t="s">
        <v>1600</v>
      </c>
      <c r="G63" s="4" t="s">
        <v>277</v>
      </c>
      <c r="H63" s="4" t="s">
        <v>574</v>
      </c>
      <c r="I63" s="4" t="s">
        <v>194</v>
      </c>
      <c r="J63" s="4" t="s">
        <v>418</v>
      </c>
      <c r="K63" s="4" t="s">
        <v>418</v>
      </c>
      <c r="L63" s="4" t="s">
        <v>30</v>
      </c>
      <c r="M63" s="4" t="s">
        <v>418</v>
      </c>
      <c r="N63" s="4" t="s">
        <v>418</v>
      </c>
      <c r="O63" s="4" t="s">
        <v>470</v>
      </c>
      <c r="P63" s="4" t="s">
        <v>418</v>
      </c>
      <c r="Q63" s="4" t="s">
        <v>367</v>
      </c>
      <c r="R63" s="4" t="b">
        <v>0</v>
      </c>
      <c r="S63" s="4" t="b">
        <v>0</v>
      </c>
      <c r="T63" s="4" t="b">
        <v>1</v>
      </c>
      <c r="U63" s="4" t="b">
        <v>0</v>
      </c>
      <c r="V63" s="4" t="b">
        <v>0</v>
      </c>
      <c r="W63" s="4" t="b">
        <v>0</v>
      </c>
    </row>
    <row r="64" spans="1:23" ht="30" x14ac:dyDescent="0.2">
      <c r="B64" s="5" t="s">
        <v>661</v>
      </c>
      <c r="C64" s="5" t="s">
        <v>631</v>
      </c>
      <c r="G64" s="4" t="s">
        <v>323</v>
      </c>
      <c r="H64" s="4" t="s">
        <v>613</v>
      </c>
      <c r="I64" s="4" t="s">
        <v>169</v>
      </c>
      <c r="J64" s="4" t="s">
        <v>418</v>
      </c>
      <c r="K64" s="4" t="s">
        <v>418</v>
      </c>
      <c r="L64" s="4" t="s">
        <v>170</v>
      </c>
      <c r="M64" s="4" t="s">
        <v>418</v>
      </c>
      <c r="N64" s="4" t="s">
        <v>418</v>
      </c>
      <c r="O64" s="4" t="s">
        <v>539</v>
      </c>
      <c r="P64" s="4" t="s">
        <v>418</v>
      </c>
      <c r="Q64" s="4" t="s">
        <v>414</v>
      </c>
      <c r="R64" s="4" t="b">
        <v>0</v>
      </c>
      <c r="S64" s="4" t="b">
        <v>0</v>
      </c>
      <c r="T64" s="4" t="b">
        <v>0</v>
      </c>
      <c r="U64" s="4" t="b">
        <v>1</v>
      </c>
      <c r="V64" s="4" t="b">
        <v>0</v>
      </c>
      <c r="W64" s="4" t="b">
        <v>0</v>
      </c>
    </row>
    <row r="65" spans="1:23" ht="30" x14ac:dyDescent="0.2">
      <c r="B65" s="5" t="s">
        <v>295</v>
      </c>
      <c r="C65" s="5" t="s">
        <v>662</v>
      </c>
      <c r="G65" s="4" t="s">
        <v>295</v>
      </c>
      <c r="H65" s="4" t="s">
        <v>589</v>
      </c>
      <c r="I65" s="4" t="s">
        <v>142</v>
      </c>
      <c r="J65" s="4" t="s">
        <v>418</v>
      </c>
      <c r="K65" s="4" t="s">
        <v>418</v>
      </c>
      <c r="L65" s="4" t="s">
        <v>546</v>
      </c>
      <c r="M65" s="4" t="s">
        <v>418</v>
      </c>
      <c r="N65" s="4" t="s">
        <v>418</v>
      </c>
      <c r="O65" s="4" t="s">
        <v>501</v>
      </c>
      <c r="P65" s="4" t="s">
        <v>502</v>
      </c>
      <c r="Q65" s="4" t="s">
        <v>385</v>
      </c>
      <c r="R65" s="4" t="b">
        <v>0</v>
      </c>
      <c r="S65" s="4" t="b">
        <v>1</v>
      </c>
      <c r="T65" s="4" t="b">
        <v>0</v>
      </c>
      <c r="U65" s="4" t="b">
        <v>1</v>
      </c>
      <c r="V65" s="4" t="b">
        <v>1</v>
      </c>
      <c r="W65" s="4" t="b">
        <v>0</v>
      </c>
    </row>
    <row r="66" spans="1:23" x14ac:dyDescent="0.2">
      <c r="A66" s="4"/>
      <c r="B66" s="5" t="s">
        <v>1601</v>
      </c>
      <c r="C66" s="5" t="s">
        <v>1602</v>
      </c>
      <c r="G66" s="4" t="s">
        <v>252</v>
      </c>
      <c r="H66" s="4" t="s">
        <v>551</v>
      </c>
      <c r="I66" s="4" t="s">
        <v>11</v>
      </c>
      <c r="J66" s="4" t="s">
        <v>418</v>
      </c>
      <c r="K66" s="4" t="s">
        <v>418</v>
      </c>
      <c r="L66" s="4" t="s">
        <v>12</v>
      </c>
      <c r="M66" s="4" t="s">
        <v>418</v>
      </c>
      <c r="N66" s="4" t="s">
        <v>418</v>
      </c>
      <c r="O66" s="4" t="s">
        <v>424</v>
      </c>
      <c r="P66" s="4" t="s">
        <v>418</v>
      </c>
      <c r="Q66" s="4" t="s">
        <v>342</v>
      </c>
      <c r="R66" s="4" t="b">
        <v>1</v>
      </c>
      <c r="S66" s="4" t="b">
        <v>0</v>
      </c>
      <c r="T66" s="4" t="b">
        <v>0</v>
      </c>
      <c r="U66" s="4" t="b">
        <v>0</v>
      </c>
      <c r="V66" s="4" t="b">
        <v>0</v>
      </c>
      <c r="W66" s="4" t="b">
        <v>0</v>
      </c>
    </row>
    <row r="67" spans="1:23" x14ac:dyDescent="0.2">
      <c r="B67" s="5" t="s">
        <v>254</v>
      </c>
      <c r="G67" s="4" t="s">
        <v>254</v>
      </c>
      <c r="H67" s="4" t="s">
        <v>553</v>
      </c>
      <c r="I67" s="4" t="s">
        <v>17</v>
      </c>
      <c r="J67" s="4" t="s">
        <v>418</v>
      </c>
      <c r="K67" s="4" t="s">
        <v>418</v>
      </c>
      <c r="L67" s="4" t="s">
        <v>19</v>
      </c>
      <c r="M67" s="4" t="s">
        <v>418</v>
      </c>
      <c r="N67" s="4" t="s">
        <v>418</v>
      </c>
      <c r="O67" s="4" t="s">
        <v>429</v>
      </c>
      <c r="P67" s="4" t="s">
        <v>418</v>
      </c>
      <c r="Q67" s="4" t="s">
        <v>344</v>
      </c>
      <c r="R67" s="4" t="b">
        <v>1</v>
      </c>
      <c r="S67" s="4" t="b">
        <v>0</v>
      </c>
      <c r="T67" s="4" t="b">
        <v>1</v>
      </c>
      <c r="U67" s="4" t="b">
        <v>1</v>
      </c>
      <c r="V67" s="4" t="b">
        <v>0</v>
      </c>
      <c r="W67" s="4" t="b">
        <v>1</v>
      </c>
    </row>
    <row r="68" spans="1:23" ht="165" x14ac:dyDescent="0.2">
      <c r="A68" s="6">
        <v>140</v>
      </c>
      <c r="B68" s="5" t="s">
        <v>668</v>
      </c>
      <c r="C68" s="5" t="s">
        <v>669</v>
      </c>
      <c r="D68" s="8" t="s">
        <v>1565</v>
      </c>
      <c r="G68" s="4" t="s">
        <v>296</v>
      </c>
      <c r="H68" s="4" t="s">
        <v>590</v>
      </c>
      <c r="I68" s="4" t="s">
        <v>83</v>
      </c>
      <c r="J68" s="4" t="s">
        <v>418</v>
      </c>
      <c r="K68" s="4" t="s">
        <v>418</v>
      </c>
      <c r="L68" s="4" t="s">
        <v>85</v>
      </c>
      <c r="M68" s="4" t="s">
        <v>418</v>
      </c>
      <c r="N68" s="4" t="s">
        <v>418</v>
      </c>
      <c r="O68" s="4" t="s">
        <v>503</v>
      </c>
      <c r="P68" s="4" t="s">
        <v>418</v>
      </c>
      <c r="Q68" s="4" t="s">
        <v>386</v>
      </c>
      <c r="R68" s="4" t="b">
        <v>0</v>
      </c>
      <c r="S68" s="4" t="b">
        <v>1</v>
      </c>
      <c r="T68" s="4" t="b">
        <v>0</v>
      </c>
      <c r="U68" s="4" t="b">
        <v>0</v>
      </c>
      <c r="V68" s="4" t="b">
        <v>1</v>
      </c>
      <c r="W68" s="4" t="b">
        <v>0</v>
      </c>
    </row>
    <row r="69" spans="1:23" ht="135" x14ac:dyDescent="0.2">
      <c r="A69" s="6">
        <v>4</v>
      </c>
      <c r="B69" s="5" t="s">
        <v>624</v>
      </c>
      <c r="C69" s="5" t="s">
        <v>663</v>
      </c>
      <c r="D69" s="8" t="s">
        <v>1562</v>
      </c>
      <c r="E69" s="8"/>
      <c r="F69" s="10"/>
      <c r="G69" s="4" t="s">
        <v>309</v>
      </c>
      <c r="H69" s="4" t="s">
        <v>601</v>
      </c>
      <c r="I69" s="4" t="s">
        <v>114</v>
      </c>
      <c r="J69" s="4" t="s">
        <v>418</v>
      </c>
      <c r="K69" s="4" t="s">
        <v>418</v>
      </c>
      <c r="L69" s="4" t="s">
        <v>116</v>
      </c>
      <c r="M69" s="4" t="s">
        <v>418</v>
      </c>
      <c r="N69" s="4" t="s">
        <v>418</v>
      </c>
      <c r="O69" s="4" t="s">
        <v>522</v>
      </c>
      <c r="P69" s="4" t="s">
        <v>523</v>
      </c>
      <c r="Q69" s="4" t="s">
        <v>400</v>
      </c>
      <c r="R69" s="4" t="b">
        <v>0</v>
      </c>
      <c r="S69" s="4" t="b">
        <v>1</v>
      </c>
      <c r="T69" s="4" t="b">
        <v>0</v>
      </c>
      <c r="U69" s="4" t="b">
        <v>1</v>
      </c>
      <c r="V69" s="4" t="b">
        <v>0</v>
      </c>
      <c r="W69" s="4" t="b">
        <v>0</v>
      </c>
    </row>
    <row r="70" spans="1:23" x14ac:dyDescent="0.2">
      <c r="A70" s="4"/>
      <c r="B70" s="5" t="s">
        <v>665</v>
      </c>
      <c r="G70" s="4" t="s">
        <v>316</v>
      </c>
      <c r="H70" s="4" t="s">
        <v>565</v>
      </c>
      <c r="I70" s="4" t="s">
        <v>191</v>
      </c>
      <c r="J70" s="4" t="s">
        <v>418</v>
      </c>
      <c r="K70" s="4" t="s">
        <v>418</v>
      </c>
      <c r="L70" s="4" t="s">
        <v>14</v>
      </c>
      <c r="M70" s="4" t="s">
        <v>418</v>
      </c>
      <c r="N70" s="4" t="s">
        <v>418</v>
      </c>
      <c r="O70" s="4" t="s">
        <v>454</v>
      </c>
      <c r="P70" s="4" t="s">
        <v>418</v>
      </c>
      <c r="Q70" s="4" t="s">
        <v>358</v>
      </c>
      <c r="R70" s="4" t="b">
        <v>1</v>
      </c>
      <c r="S70" s="4" t="b">
        <v>0</v>
      </c>
      <c r="T70" s="4" t="b">
        <v>0</v>
      </c>
      <c r="U70" s="4" t="b">
        <v>0</v>
      </c>
      <c r="V70" s="4" t="b">
        <v>0</v>
      </c>
      <c r="W70" s="4" t="b">
        <v>0</v>
      </c>
    </row>
    <row r="71" spans="1:23" ht="30" x14ac:dyDescent="0.2">
      <c r="B71" s="5" t="s">
        <v>665</v>
      </c>
      <c r="C71" s="5" t="s">
        <v>664</v>
      </c>
      <c r="G71" s="4" t="s">
        <v>316</v>
      </c>
      <c r="H71" s="4" t="s">
        <v>608</v>
      </c>
      <c r="I71" s="4" t="s">
        <v>219</v>
      </c>
      <c r="J71" s="4" t="s">
        <v>418</v>
      </c>
      <c r="K71" s="4" t="s">
        <v>418</v>
      </c>
      <c r="L71" s="4" t="s">
        <v>153</v>
      </c>
      <c r="M71" s="4" t="s">
        <v>418</v>
      </c>
      <c r="N71" s="4" t="s">
        <v>418</v>
      </c>
      <c r="O71" s="4" t="s">
        <v>530</v>
      </c>
      <c r="P71" s="4" t="s">
        <v>531</v>
      </c>
      <c r="Q71" s="4" t="s">
        <v>407</v>
      </c>
      <c r="R71" s="4" t="b">
        <v>0</v>
      </c>
      <c r="S71" s="4" t="b">
        <v>0</v>
      </c>
      <c r="T71" s="4" t="b">
        <v>0</v>
      </c>
      <c r="U71" s="4" t="b">
        <v>1</v>
      </c>
      <c r="V71" s="4" t="b">
        <v>0</v>
      </c>
      <c r="W71" s="4" t="b">
        <v>0</v>
      </c>
    </row>
    <row r="72" spans="1:23" x14ac:dyDescent="0.2">
      <c r="B72" s="5" t="s">
        <v>260</v>
      </c>
      <c r="G72" s="4" t="s">
        <v>260</v>
      </c>
      <c r="H72" s="4" t="s">
        <v>557</v>
      </c>
      <c r="I72" s="4" t="s">
        <v>39</v>
      </c>
      <c r="J72" s="4" t="s">
        <v>418</v>
      </c>
      <c r="K72" s="4" t="s">
        <v>418</v>
      </c>
      <c r="L72" s="4" t="s">
        <v>41</v>
      </c>
      <c r="M72" s="4" t="s">
        <v>418</v>
      </c>
      <c r="N72" s="4" t="s">
        <v>418</v>
      </c>
      <c r="O72" s="4" t="s">
        <v>440</v>
      </c>
      <c r="P72" s="4" t="s">
        <v>441</v>
      </c>
      <c r="Q72" s="4" t="s">
        <v>350</v>
      </c>
      <c r="R72" s="4" t="b">
        <v>1</v>
      </c>
      <c r="S72" s="4" t="b">
        <v>0</v>
      </c>
      <c r="T72" s="4" t="b">
        <v>1</v>
      </c>
      <c r="U72" s="4" t="b">
        <v>1</v>
      </c>
      <c r="V72" s="4" t="b">
        <v>0</v>
      </c>
      <c r="W72" s="4" t="b">
        <v>1</v>
      </c>
    </row>
    <row r="73" spans="1:23" x14ac:dyDescent="0.2">
      <c r="B73" s="5" t="s">
        <v>625</v>
      </c>
      <c r="G73" s="4" t="s">
        <v>297</v>
      </c>
      <c r="H73" s="4" t="s">
        <v>586</v>
      </c>
      <c r="I73" s="4" t="s">
        <v>90</v>
      </c>
      <c r="J73" s="4" t="s">
        <v>418</v>
      </c>
      <c r="K73" s="4" t="s">
        <v>418</v>
      </c>
      <c r="L73" s="4" t="s">
        <v>92</v>
      </c>
      <c r="M73" s="4" t="s">
        <v>418</v>
      </c>
      <c r="N73" s="4" t="s">
        <v>418</v>
      </c>
      <c r="O73" s="4" t="s">
        <v>505</v>
      </c>
      <c r="P73" s="4" t="s">
        <v>418</v>
      </c>
      <c r="Q73" s="4" t="s">
        <v>387</v>
      </c>
      <c r="R73" s="4" t="b">
        <v>0</v>
      </c>
      <c r="S73" s="4" t="b">
        <v>1</v>
      </c>
      <c r="T73" s="4" t="b">
        <v>0</v>
      </c>
      <c r="U73" s="4" t="b">
        <v>1</v>
      </c>
      <c r="V73" s="4" t="b">
        <v>0</v>
      </c>
      <c r="W73" s="4" t="b">
        <v>0</v>
      </c>
    </row>
    <row r="74" spans="1:23" x14ac:dyDescent="0.2">
      <c r="A74" s="4"/>
      <c r="B74" s="5" t="s">
        <v>328</v>
      </c>
      <c r="G74" s="4" t="s">
        <v>261</v>
      </c>
      <c r="H74" s="4" t="s">
        <v>558</v>
      </c>
      <c r="I74" s="4" t="s">
        <v>239</v>
      </c>
      <c r="J74" s="4" t="s">
        <v>418</v>
      </c>
      <c r="K74" s="4" t="s">
        <v>418</v>
      </c>
      <c r="L74" s="4" t="s">
        <v>185</v>
      </c>
      <c r="M74" s="4" t="s">
        <v>418</v>
      </c>
      <c r="N74" s="4" t="s">
        <v>418</v>
      </c>
      <c r="O74" s="4" t="s">
        <v>442</v>
      </c>
      <c r="P74" s="4" t="s">
        <v>418</v>
      </c>
      <c r="Q74" s="4" t="s">
        <v>351</v>
      </c>
      <c r="R74" s="4" t="b">
        <v>1</v>
      </c>
      <c r="S74" s="4" t="b">
        <v>0</v>
      </c>
      <c r="T74" s="4" t="b">
        <v>0</v>
      </c>
      <c r="U74" s="4" t="b">
        <v>0</v>
      </c>
      <c r="V74" s="4" t="b">
        <v>0</v>
      </c>
      <c r="W74" s="4" t="b">
        <v>0</v>
      </c>
    </row>
    <row r="75" spans="1:23" x14ac:dyDescent="0.2">
      <c r="B75" s="5" t="s">
        <v>331</v>
      </c>
      <c r="G75" s="4" t="s">
        <v>271</v>
      </c>
      <c r="H75" s="4" t="s">
        <v>568</v>
      </c>
      <c r="I75" s="4" t="s">
        <v>247</v>
      </c>
      <c r="J75" s="4" t="s">
        <v>248</v>
      </c>
      <c r="K75" s="4" t="s">
        <v>418</v>
      </c>
      <c r="L75" s="4" t="s">
        <v>159</v>
      </c>
      <c r="M75" s="4" t="s">
        <v>418</v>
      </c>
      <c r="N75" s="4" t="s">
        <v>418</v>
      </c>
      <c r="O75" s="4" t="s">
        <v>458</v>
      </c>
      <c r="P75" s="4" t="s">
        <v>418</v>
      </c>
      <c r="Q75" s="4" t="s">
        <v>361</v>
      </c>
      <c r="R75" s="4" t="b">
        <v>1</v>
      </c>
      <c r="S75" s="4" t="b">
        <v>0</v>
      </c>
      <c r="T75" s="4" t="b">
        <v>0</v>
      </c>
      <c r="U75" s="4" t="b">
        <v>1</v>
      </c>
      <c r="V75" s="4" t="b">
        <v>0</v>
      </c>
      <c r="W75" s="4" t="b">
        <v>0</v>
      </c>
    </row>
    <row r="76" spans="1:23" ht="165" x14ac:dyDescent="0.2">
      <c r="A76" s="6">
        <v>35</v>
      </c>
      <c r="B76" s="5" t="s">
        <v>626</v>
      </c>
      <c r="C76" s="5" t="s">
        <v>1564</v>
      </c>
      <c r="D76" s="8" t="s">
        <v>1563</v>
      </c>
      <c r="G76" s="4" t="s">
        <v>272</v>
      </c>
      <c r="H76" s="4" t="s">
        <v>569</v>
      </c>
      <c r="I76" s="4" t="s">
        <v>120</v>
      </c>
      <c r="J76" s="4" t="s">
        <v>418</v>
      </c>
      <c r="K76" s="4" t="s">
        <v>418</v>
      </c>
      <c r="L76" s="4" t="s">
        <v>121</v>
      </c>
      <c r="M76" s="4" t="s">
        <v>418</v>
      </c>
      <c r="N76" s="4" t="s">
        <v>418</v>
      </c>
      <c r="O76" s="4" t="s">
        <v>459</v>
      </c>
      <c r="P76" s="4" t="s">
        <v>418</v>
      </c>
      <c r="Q76" s="4" t="s">
        <v>362</v>
      </c>
      <c r="R76" s="4" t="b">
        <v>1</v>
      </c>
      <c r="S76" s="4" t="b">
        <v>1</v>
      </c>
      <c r="T76" s="4" t="b">
        <v>0</v>
      </c>
      <c r="U76" s="4" t="b">
        <v>1</v>
      </c>
      <c r="V76" s="4" t="b">
        <v>0</v>
      </c>
      <c r="W76" s="4" t="b">
        <v>0</v>
      </c>
    </row>
    <row r="77" spans="1:23" ht="165" x14ac:dyDescent="0.2">
      <c r="B77" s="5" t="s">
        <v>1603</v>
      </c>
      <c r="C77" s="5" t="s">
        <v>1599</v>
      </c>
      <c r="D77" s="8" t="s">
        <v>1604</v>
      </c>
      <c r="G77" s="4" t="s">
        <v>305</v>
      </c>
      <c r="H77" s="4" t="s">
        <v>599</v>
      </c>
      <c r="I77" s="4" t="s">
        <v>123</v>
      </c>
      <c r="J77" s="4" t="s">
        <v>418</v>
      </c>
      <c r="K77" s="4" t="s">
        <v>418</v>
      </c>
      <c r="L77" s="4" t="s">
        <v>124</v>
      </c>
      <c r="M77" s="4" t="s">
        <v>418</v>
      </c>
      <c r="N77" s="4" t="s">
        <v>418</v>
      </c>
      <c r="O77" s="4" t="s">
        <v>517</v>
      </c>
      <c r="P77" s="4" t="s">
        <v>418</v>
      </c>
      <c r="Q77" s="4" t="s">
        <v>396</v>
      </c>
      <c r="R77" s="4" t="b">
        <v>0</v>
      </c>
      <c r="S77" s="4" t="b">
        <v>1</v>
      </c>
      <c r="T77" s="4" t="b">
        <v>0</v>
      </c>
      <c r="U77" s="4" t="b">
        <v>0</v>
      </c>
      <c r="V77" s="4" t="b">
        <v>0</v>
      </c>
      <c r="W77" s="4" t="b">
        <v>0</v>
      </c>
    </row>
    <row r="78" spans="1:23" ht="375" x14ac:dyDescent="0.2">
      <c r="A78" s="4"/>
      <c r="B78" s="5" t="s">
        <v>1606</v>
      </c>
      <c r="C78" s="5" t="s">
        <v>1584</v>
      </c>
      <c r="D78" s="8" t="s">
        <v>1605</v>
      </c>
      <c r="G78" s="4" t="s">
        <v>278</v>
      </c>
      <c r="H78" s="4" t="s">
        <v>575</v>
      </c>
      <c r="I78" s="4" t="s">
        <v>48</v>
      </c>
      <c r="J78" s="4" t="s">
        <v>418</v>
      </c>
      <c r="K78" s="4" t="s">
        <v>418</v>
      </c>
      <c r="L78" s="4" t="s">
        <v>49</v>
      </c>
      <c r="M78" s="4" t="s">
        <v>418</v>
      </c>
      <c r="N78" s="4" t="s">
        <v>418</v>
      </c>
      <c r="O78" s="4" t="s">
        <v>472</v>
      </c>
      <c r="P78" s="4" t="s">
        <v>473</v>
      </c>
      <c r="Q78" s="4" t="s">
        <v>368</v>
      </c>
      <c r="R78" s="4" t="b">
        <v>0</v>
      </c>
      <c r="S78" s="4" t="b">
        <v>0</v>
      </c>
      <c r="T78" s="4" t="b">
        <v>1</v>
      </c>
      <c r="U78" s="4" t="b">
        <v>0</v>
      </c>
      <c r="V78" s="4" t="b">
        <v>0</v>
      </c>
      <c r="W78" s="4" t="b">
        <v>1</v>
      </c>
    </row>
    <row r="79" spans="1:23" ht="45" x14ac:dyDescent="0.2">
      <c r="B79" s="5" t="s">
        <v>666</v>
      </c>
      <c r="C79" s="5" t="s">
        <v>667</v>
      </c>
      <c r="G79" s="4" t="s">
        <v>312</v>
      </c>
      <c r="H79" s="4" t="s">
        <v>604</v>
      </c>
      <c r="I79" s="4" t="s">
        <v>156</v>
      </c>
      <c r="J79" s="4" t="s">
        <v>418</v>
      </c>
      <c r="K79" s="4" t="s">
        <v>418</v>
      </c>
      <c r="L79" s="4" t="s">
        <v>157</v>
      </c>
      <c r="M79" s="4" t="s">
        <v>418</v>
      </c>
      <c r="N79" s="4" t="s">
        <v>418</v>
      </c>
      <c r="O79" s="4" t="s">
        <v>526</v>
      </c>
      <c r="P79" s="4" t="s">
        <v>418</v>
      </c>
      <c r="Q79" s="4" t="s">
        <v>403</v>
      </c>
      <c r="R79" s="4" t="b">
        <v>0</v>
      </c>
      <c r="S79" s="4" t="b">
        <v>0</v>
      </c>
      <c r="T79" s="4" t="b">
        <v>0</v>
      </c>
      <c r="U79" s="4" t="b">
        <v>1</v>
      </c>
      <c r="V79" s="4" t="b">
        <v>0</v>
      </c>
      <c r="W79" s="4" t="b">
        <v>0</v>
      </c>
    </row>
  </sheetData>
  <autoFilter ref="A1:W79" xr:uid="{89AC65EE-4FB9-4298-8708-F83F56A8695C}"/>
  <sortState xmlns:xlrd2="http://schemas.microsoft.com/office/spreadsheetml/2017/richdata2" ref="G2:W151">
    <sortCondition ref="G2:G151"/>
  </sortState>
  <hyperlinks>
    <hyperlink ref="C38" r:id="rId1" xr:uid="{96B8393E-79FE-4FC8-82DA-4A91BD1C48E3}"/>
    <hyperlink ref="C42" r:id="rId2" xr:uid="{D8C9AD6B-86E1-4338-985E-52E16FB914C6}"/>
    <hyperlink ref="C52" r:id="rId3" xr:uid="{6D21ED36-6365-441F-B9AA-FF7B46F7B1D6}"/>
    <hyperlink ref="C53" r:id="rId4" xr:uid="{9FA47F83-13DB-43FA-9B32-AC6569B87AF7}"/>
    <hyperlink ref="C23" r:id="rId5" xr:uid="{A5307592-8C3E-4F4A-A66E-07E9BE010C52}"/>
    <hyperlink ref="C37" r:id="rId6" display="http://www.heico.com/" xr:uid="{057E0F44-34EB-4067-8688-4D60A6813F98}"/>
    <hyperlink ref="C40" r:id="rId7" xr:uid="{75E46798-2AE0-46BC-ACAF-546DF2959C3A}"/>
    <hyperlink ref="C41" r:id="rId8" xr:uid="{C3B3662C-D21B-4712-BA5F-3DFB1D7D644A}"/>
    <hyperlink ref="C49" r:id="rId9" xr:uid="{C77DC672-E665-40C4-81C9-BEB2386DDC20}"/>
    <hyperlink ref="C56" r:id="rId10" xr:uid="{72BA09A9-E36E-4DC6-A8BE-3DF01A919590}"/>
    <hyperlink ref="C62" r:id="rId11" display="http://www.utcaerospacesystems.com/" xr:uid="{44BECC2B-0B08-4A6B-84D4-58855C4B9E88}"/>
    <hyperlink ref="C63" r:id="rId12" xr:uid="{F9083366-03A8-4133-B62B-C650966EA42F}"/>
    <hyperlink ref="C77" r:id="rId13" xr:uid="{7AD12A8D-770A-42D4-A35F-65E645AF1935}"/>
    <hyperlink ref="C4" r:id="rId14" xr:uid="{A0D7ED10-5F18-48D7-B828-1472F187B9B4}"/>
  </hyperlinks>
  <pageMargins left="0.7" right="0.7" top="0.75" bottom="0.75" header="0.3" footer="0.3"/>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14AE-EBD4-46A3-9263-E2183E94D92C}">
  <sheetPr codeName="Sheet4"/>
  <dimension ref="A1:P1094"/>
  <sheetViews>
    <sheetView topLeftCell="A187" workbookViewId="0">
      <selection activeCell="F1" sqref="F1:P1077"/>
    </sheetView>
  </sheetViews>
  <sheetFormatPr defaultRowHeight="15" x14ac:dyDescent="0.25"/>
  <cols>
    <col min="1" max="3" width="9" style="1"/>
    <col min="4" max="4" width="40.875" style="1" customWidth="1"/>
    <col min="5" max="5" width="9" style="1"/>
    <col min="6" max="6" width="13.625" style="1" bestFit="1" customWidth="1"/>
    <col min="7" max="7" width="7.75" style="1" customWidth="1"/>
    <col min="8" max="8" width="19.125" style="1" customWidth="1"/>
    <col min="9" max="16384" width="9" style="1"/>
  </cols>
  <sheetData>
    <row r="1" spans="1:16" x14ac:dyDescent="0.25">
      <c r="F1" s="1" t="s">
        <v>1424</v>
      </c>
      <c r="G1" s="1" t="s">
        <v>1423</v>
      </c>
      <c r="H1" s="1" t="s">
        <v>233</v>
      </c>
      <c r="I1" s="1" t="s">
        <v>240</v>
      </c>
      <c r="J1" s="1" t="s">
        <v>245</v>
      </c>
      <c r="K1" s="1" t="s">
        <v>1421</v>
      </c>
      <c r="L1" s="1" t="s">
        <v>235</v>
      </c>
      <c r="M1" s="1" t="s">
        <v>1422</v>
      </c>
      <c r="N1" s="1" t="s">
        <v>234</v>
      </c>
      <c r="O1" s="1" t="s">
        <v>1419</v>
      </c>
      <c r="P1" s="1" t="s">
        <v>1420</v>
      </c>
    </row>
    <row r="2" spans="1:16" x14ac:dyDescent="0.25">
      <c r="A2" s="1">
        <v>1</v>
      </c>
      <c r="B2" s="1" t="str">
        <f>IF(C2="Name:","c"&amp;ROW(A2)&amp;":e"&amp;MATCH("Name:",C3:C2000,0)+ROW(A2)-2,B1)</f>
        <v>c2:e9</v>
      </c>
      <c r="C2" s="1" t="s">
        <v>233</v>
      </c>
      <c r="D2" s="1" t="s">
        <v>701</v>
      </c>
      <c r="E2" s="1">
        <v>321</v>
      </c>
      <c r="F2" s="1" t="b">
        <f ca="1">IFERROR(MATCH(H2,Sheet2!G:G,0)&gt;0,FALSE)</f>
        <v>0</v>
      </c>
      <c r="G2" s="1">
        <f>E2</f>
        <v>321</v>
      </c>
      <c r="H2" s="1" t="str">
        <f ca="1">IFERROR(INDEX(INDIRECT($B2),MATCH(H$1,INDIRECT(SUBSTITUTE($B2,"e","c")),0),2),"")</f>
        <v>ACI Jet</v>
      </c>
      <c r="I2" s="1" t="str">
        <f t="shared" ref="I2:P2" ca="1" si="0">IFERROR(INDEX(INDIRECT($B2),MATCH(I$1,INDIRECT(SUBSTITUTE($B2,"e","c")),0),2),"")</f>
        <v>4751 Aviadores Way</v>
      </c>
      <c r="J2" s="1" t="str">
        <f t="shared" ca="1" si="0"/>
        <v/>
      </c>
      <c r="K2" s="1" t="str">
        <f t="shared" ca="1" si="0"/>
        <v/>
      </c>
      <c r="L2" s="1" t="str">
        <f t="shared" ca="1" si="0"/>
        <v>San Luis Obispo, CA  93401</v>
      </c>
      <c r="M2" s="1" t="str">
        <f t="shared" ca="1" si="0"/>
        <v/>
      </c>
      <c r="N2" s="1" t="str">
        <f t="shared" ca="1" si="0"/>
        <v>805-548-1350</v>
      </c>
      <c r="O2" s="1" t="str">
        <f t="shared" ca="1" si="0"/>
        <v>mro.acijet.com</v>
      </c>
      <c r="P2" s="1" t="str">
        <f t="shared" ca="1" si="0"/>
        <v>ACI Jet’s Aircraft Maintenance, Repair &amp; Overhaul (MRO) service brings together the needs of aircraft owners and fleet operators with their desire for simplicity and service. A 30-minute flight from LA and the Bay Area, ACI Jet has solidified its position as the West Coast’s best choice for scheduled and AOG maintenance, inspections, avionics sales, installations and repair, and more.</v>
      </c>
    </row>
    <row r="3" spans="1:16" x14ac:dyDescent="0.25">
      <c r="A3" s="1">
        <v>2</v>
      </c>
      <c r="B3" s="1" t="str">
        <f t="shared" ref="B3:B66" si="1">IF(C3="Name:","c"&amp;ROW(A3)&amp;":e"&amp;MATCH("Name:",C4:C2001,0)+ROW(A3)-2,B2)</f>
        <v>c2:e9</v>
      </c>
    </row>
    <row r="4" spans="1:16" x14ac:dyDescent="0.25">
      <c r="A4" s="1">
        <v>3</v>
      </c>
      <c r="B4" s="1" t="str">
        <f t="shared" si="1"/>
        <v>c2:e9</v>
      </c>
      <c r="C4" s="1" t="s">
        <v>240</v>
      </c>
      <c r="D4" s="1" t="s">
        <v>702</v>
      </c>
    </row>
    <row r="5" spans="1:16" x14ac:dyDescent="0.25">
      <c r="A5" s="1">
        <v>4</v>
      </c>
      <c r="B5" s="1" t="str">
        <f t="shared" si="1"/>
        <v>c2:e9</v>
      </c>
      <c r="C5" s="1" t="s">
        <v>235</v>
      </c>
      <c r="D5" s="1" t="s">
        <v>703</v>
      </c>
    </row>
    <row r="6" spans="1:16" x14ac:dyDescent="0.25">
      <c r="A6" s="1">
        <v>5</v>
      </c>
      <c r="B6" s="1" t="str">
        <f t="shared" si="1"/>
        <v>c2:e9</v>
      </c>
      <c r="C6" s="1" t="s">
        <v>234</v>
      </c>
      <c r="D6" s="1" t="s">
        <v>704</v>
      </c>
    </row>
    <row r="7" spans="1:16" x14ac:dyDescent="0.25">
      <c r="A7" s="1">
        <v>6</v>
      </c>
      <c r="B7" s="1" t="str">
        <f t="shared" si="1"/>
        <v>c2:e9</v>
      </c>
      <c r="C7" s="1" t="s">
        <v>1419</v>
      </c>
      <c r="D7" s="1" t="s">
        <v>705</v>
      </c>
    </row>
    <row r="8" spans="1:16" x14ac:dyDescent="0.25">
      <c r="A8" s="1">
        <v>7</v>
      </c>
      <c r="B8" s="1" t="str">
        <f t="shared" si="1"/>
        <v>c2:e9</v>
      </c>
    </row>
    <row r="9" spans="1:16" x14ac:dyDescent="0.25">
      <c r="A9" s="1">
        <v>8</v>
      </c>
      <c r="B9" s="1" t="str">
        <f t="shared" si="1"/>
        <v>c2:e9</v>
      </c>
      <c r="C9" s="1" t="s">
        <v>1420</v>
      </c>
      <c r="D9" s="1" t="s">
        <v>706</v>
      </c>
    </row>
    <row r="10" spans="1:16" x14ac:dyDescent="0.25">
      <c r="A10" s="1">
        <v>9</v>
      </c>
      <c r="B10" s="1" t="str">
        <f t="shared" si="1"/>
        <v>c2:e9</v>
      </c>
    </row>
    <row r="11" spans="1:16" x14ac:dyDescent="0.25">
      <c r="A11" s="1">
        <v>10</v>
      </c>
      <c r="B11" s="1" t="str">
        <f t="shared" si="1"/>
        <v>c11:e18</v>
      </c>
      <c r="C11" s="1" t="s">
        <v>233</v>
      </c>
      <c r="D11" s="1" t="s">
        <v>707</v>
      </c>
      <c r="E11" s="1">
        <v>1106</v>
      </c>
      <c r="F11" s="1" t="b">
        <f ca="1">IFERROR(MATCH(H11,Sheet2!G:G,0)&gt;0,FALSE)</f>
        <v>0</v>
      </c>
      <c r="G11" s="1">
        <f>E11</f>
        <v>1106</v>
      </c>
      <c r="H11" s="1" t="str">
        <f ca="1">IFERROR(INDEX(INDIRECT($B11),MATCH(H$1,INDIRECT(SUBSTITUTE($B11,"e","c")),0),2),"")</f>
        <v>Aero Dynamix Inc.</v>
      </c>
      <c r="I11" s="1" t="str">
        <f t="shared" ref="I11:P11" ca="1" si="2">IFERROR(INDEX(INDIRECT($B11),MATCH(I$1,INDIRECT(SUBSTITUTE($B11,"e","c")),0),2),"")</f>
        <v>3227 W. Euless Blvd.</v>
      </c>
      <c r="J11" s="1" t="str">
        <f t="shared" ca="1" si="2"/>
        <v/>
      </c>
      <c r="K11" s="1" t="str">
        <f t="shared" ca="1" si="2"/>
        <v/>
      </c>
      <c r="L11" s="1" t="str">
        <f t="shared" ca="1" si="2"/>
        <v>Euless, TX  76040</v>
      </c>
      <c r="M11" s="1" t="str">
        <f t="shared" ca="1" si="2"/>
        <v/>
      </c>
      <c r="N11" s="1" t="str">
        <f t="shared" ca="1" si="2"/>
        <v>817-571-0729</v>
      </c>
      <c r="O11" s="1" t="str">
        <f t="shared" ca="1" si="2"/>
        <v>www.aerodynamix.com</v>
      </c>
      <c r="P11" s="1" t="str">
        <f t="shared" ca="1" si="2"/>
        <v>Aero Dynamix is an industry leader and principle innovator with 25-plus years of experience on integrated night vision goggle compatible solutions. ADI specializes in fully integrated NVIS lighting systems designed to meet and exceed NVG compatibility requirements, while optimizing nighttime and daylight readability performance.</v>
      </c>
    </row>
    <row r="12" spans="1:16" x14ac:dyDescent="0.25">
      <c r="A12" s="1">
        <v>11</v>
      </c>
      <c r="B12" s="1" t="str">
        <f t="shared" si="1"/>
        <v>c11:e18</v>
      </c>
    </row>
    <row r="13" spans="1:16" x14ac:dyDescent="0.25">
      <c r="A13" s="1">
        <v>12</v>
      </c>
      <c r="B13" s="1" t="str">
        <f t="shared" si="1"/>
        <v>c11:e18</v>
      </c>
      <c r="C13" s="1" t="s">
        <v>240</v>
      </c>
      <c r="D13" s="1" t="s">
        <v>708</v>
      </c>
    </row>
    <row r="14" spans="1:16" x14ac:dyDescent="0.25">
      <c r="A14" s="1">
        <v>13</v>
      </c>
      <c r="B14" s="1" t="str">
        <f t="shared" si="1"/>
        <v>c11:e18</v>
      </c>
      <c r="C14" s="1" t="s">
        <v>235</v>
      </c>
      <c r="D14" s="1" t="s">
        <v>709</v>
      </c>
    </row>
    <row r="15" spans="1:16" x14ac:dyDescent="0.25">
      <c r="A15" s="1">
        <v>14</v>
      </c>
      <c r="B15" s="1" t="str">
        <f t="shared" si="1"/>
        <v>c11:e18</v>
      </c>
      <c r="C15" s="1" t="s">
        <v>234</v>
      </c>
      <c r="D15" s="1" t="s">
        <v>710</v>
      </c>
    </row>
    <row r="16" spans="1:16" x14ac:dyDescent="0.25">
      <c r="A16" s="1">
        <v>15</v>
      </c>
      <c r="B16" s="1" t="str">
        <f t="shared" si="1"/>
        <v>c11:e18</v>
      </c>
      <c r="C16" s="1" t="s">
        <v>1419</v>
      </c>
      <c r="D16" s="1" t="s">
        <v>711</v>
      </c>
    </row>
    <row r="17" spans="1:16" x14ac:dyDescent="0.25">
      <c r="A17" s="1">
        <v>16</v>
      </c>
      <c r="B17" s="1" t="str">
        <f t="shared" si="1"/>
        <v>c11:e18</v>
      </c>
    </row>
    <row r="18" spans="1:16" x14ac:dyDescent="0.25">
      <c r="A18" s="1">
        <v>17</v>
      </c>
      <c r="B18" s="1" t="str">
        <f t="shared" si="1"/>
        <v>c11:e18</v>
      </c>
      <c r="C18" s="1" t="s">
        <v>1420</v>
      </c>
      <c r="D18" s="1" t="s">
        <v>712</v>
      </c>
    </row>
    <row r="19" spans="1:16" x14ac:dyDescent="0.25">
      <c r="A19" s="1">
        <v>18</v>
      </c>
      <c r="B19" s="1" t="str">
        <f t="shared" si="1"/>
        <v>c11:e18</v>
      </c>
    </row>
    <row r="20" spans="1:16" x14ac:dyDescent="0.25">
      <c r="A20" s="1">
        <v>19</v>
      </c>
      <c r="B20" s="1" t="str">
        <f t="shared" si="1"/>
        <v>c20:e27</v>
      </c>
      <c r="C20" s="1" t="s">
        <v>233</v>
      </c>
      <c r="D20" s="1" t="s">
        <v>713</v>
      </c>
      <c r="E20" s="1">
        <v>919</v>
      </c>
      <c r="F20" s="1" t="b">
        <f ca="1">IFERROR(MATCH(H20,Sheet2!G:G,0)&gt;0,FALSE)</f>
        <v>0</v>
      </c>
      <c r="G20" s="1">
        <f>E20</f>
        <v>919</v>
      </c>
      <c r="H20" s="1" t="str">
        <f ca="1">IFERROR(INDEX(INDIRECT($B20),MATCH(H$1,INDIRECT(SUBSTITUTE($B20,"e","c")),0),2),"")</f>
        <v>Aero Express Inc.</v>
      </c>
      <c r="I20" s="1" t="str">
        <f t="shared" ref="I20:P20" ca="1" si="3">IFERROR(INDEX(INDIRECT($B20),MATCH(I$1,INDIRECT(SUBSTITUTE($B20,"e","c")),0),2),"")</f>
        <v>PO Box 1212</v>
      </c>
      <c r="J20" s="1" t="str">
        <f t="shared" ca="1" si="3"/>
        <v/>
      </c>
      <c r="K20" s="1" t="str">
        <f t="shared" ca="1" si="3"/>
        <v/>
      </c>
      <c r="L20" s="1" t="str">
        <f t="shared" ca="1" si="3"/>
        <v>Lee's Summit, MO  64063</v>
      </c>
      <c r="M20" s="1" t="str">
        <f t="shared" ca="1" si="3"/>
        <v/>
      </c>
      <c r="N20" s="1" t="str">
        <f t="shared" ca="1" si="3"/>
        <v>816-246-4500</v>
      </c>
      <c r="O20" s="1" t="str">
        <f t="shared" ca="1" si="3"/>
        <v>www.aeroexpress.com</v>
      </c>
      <c r="P20" s="1" t="str">
        <f t="shared" ca="1" si="3"/>
        <v>Aero Express buys, sells, trades and rents instrument and avionics test equipment for the ramp and bench. Aero Express deals in both new and used equipment.</v>
      </c>
    </row>
    <row r="21" spans="1:16" x14ac:dyDescent="0.25">
      <c r="A21" s="1">
        <v>20</v>
      </c>
      <c r="B21" s="1" t="str">
        <f t="shared" si="1"/>
        <v>c20:e27</v>
      </c>
    </row>
    <row r="22" spans="1:16" x14ac:dyDescent="0.25">
      <c r="A22" s="1">
        <v>21</v>
      </c>
      <c r="B22" s="1" t="str">
        <f t="shared" si="1"/>
        <v>c20:e27</v>
      </c>
      <c r="C22" s="1" t="s">
        <v>240</v>
      </c>
      <c r="D22" s="1" t="s">
        <v>714</v>
      </c>
    </row>
    <row r="23" spans="1:16" x14ac:dyDescent="0.25">
      <c r="A23" s="1">
        <v>22</v>
      </c>
      <c r="B23" s="1" t="str">
        <f t="shared" si="1"/>
        <v>c20:e27</v>
      </c>
      <c r="C23" s="1" t="s">
        <v>235</v>
      </c>
      <c r="D23" s="1" t="s">
        <v>715</v>
      </c>
    </row>
    <row r="24" spans="1:16" x14ac:dyDescent="0.25">
      <c r="A24" s="1">
        <v>23</v>
      </c>
      <c r="B24" s="1" t="str">
        <f t="shared" si="1"/>
        <v>c20:e27</v>
      </c>
      <c r="C24" s="1" t="s">
        <v>234</v>
      </c>
      <c r="D24" s="1" t="s">
        <v>716</v>
      </c>
    </row>
    <row r="25" spans="1:16" x14ac:dyDescent="0.25">
      <c r="A25" s="1">
        <v>24</v>
      </c>
      <c r="B25" s="1" t="str">
        <f t="shared" si="1"/>
        <v>c20:e27</v>
      </c>
      <c r="C25" s="1" t="s">
        <v>1419</v>
      </c>
      <c r="D25" s="1" t="s">
        <v>717</v>
      </c>
    </row>
    <row r="26" spans="1:16" x14ac:dyDescent="0.25">
      <c r="A26" s="1">
        <v>25</v>
      </c>
      <c r="B26" s="1" t="str">
        <f t="shared" si="1"/>
        <v>c20:e27</v>
      </c>
    </row>
    <row r="27" spans="1:16" x14ac:dyDescent="0.25">
      <c r="A27" s="1">
        <v>26</v>
      </c>
      <c r="B27" s="1" t="str">
        <f t="shared" si="1"/>
        <v>c20:e27</v>
      </c>
      <c r="C27" s="1" t="s">
        <v>1420</v>
      </c>
      <c r="D27" s="1" t="s">
        <v>718</v>
      </c>
    </row>
    <row r="28" spans="1:16" x14ac:dyDescent="0.25">
      <c r="A28" s="1">
        <v>27</v>
      </c>
      <c r="B28" s="1" t="str">
        <f t="shared" si="1"/>
        <v>c20:e27</v>
      </c>
    </row>
    <row r="29" spans="1:16" x14ac:dyDescent="0.25">
      <c r="A29" s="1">
        <v>28</v>
      </c>
      <c r="B29" s="1" t="str">
        <f t="shared" si="1"/>
        <v>c29:e36</v>
      </c>
      <c r="C29" s="1" t="s">
        <v>233</v>
      </c>
      <c r="D29" s="1" t="s">
        <v>719</v>
      </c>
      <c r="E29" s="1">
        <v>521</v>
      </c>
      <c r="F29" s="1" t="b">
        <f ca="1">IFERROR(MATCH(H29,Sheet2!G:G,0)&gt;0,FALSE)</f>
        <v>0</v>
      </c>
      <c r="G29" s="1">
        <f>E29</f>
        <v>521</v>
      </c>
      <c r="H29" s="1" t="str">
        <f ca="1">IFERROR(INDEX(INDIRECT($B29),MATCH(H$1,INDIRECT(SUBSTITUTE($B29,"e","c")),0),2),"")</f>
        <v>AeroLEDs</v>
      </c>
      <c r="I29" s="1" t="str">
        <f t="shared" ref="I29:P29" ca="1" si="4">IFERROR(INDEX(INDIRECT($B29),MATCH(I$1,INDIRECT(SUBSTITUTE($B29,"e","c")),0),2),"")</f>
        <v>8475 W. Elisa St.</v>
      </c>
      <c r="J29" s="1" t="str">
        <f t="shared" ca="1" si="4"/>
        <v/>
      </c>
      <c r="K29" s="1" t="str">
        <f t="shared" ca="1" si="4"/>
        <v/>
      </c>
      <c r="L29" s="1" t="str">
        <f t="shared" ca="1" si="4"/>
        <v>Boise, ID  83709</v>
      </c>
      <c r="M29" s="1" t="str">
        <f t="shared" ca="1" si="4"/>
        <v/>
      </c>
      <c r="N29" s="1" t="str">
        <f t="shared" ca="1" si="4"/>
        <v>208-850-3294</v>
      </c>
      <c r="O29" s="1" t="str">
        <f t="shared" ca="1" si="4"/>
        <v>www.AeroLEDs.com</v>
      </c>
      <c r="P29" s="1" t="str">
        <f t="shared" ca="1" si="4"/>
        <v>AeroLEDs state-of-the-art LED landing, taxi, and navigational lighting products are designed to replace aircraft legacy lighting systems. They consume less power, produce substantially more light output and last significantly longer, rated for 30,000-plus hours MTBF. AeroLEDs serves every spectrum of the worldwide aviation market for safer and more reliable flying.</v>
      </c>
    </row>
    <row r="30" spans="1:16" x14ac:dyDescent="0.25">
      <c r="A30" s="1">
        <v>29</v>
      </c>
      <c r="B30" s="1" t="str">
        <f t="shared" si="1"/>
        <v>c29:e36</v>
      </c>
    </row>
    <row r="31" spans="1:16" x14ac:dyDescent="0.25">
      <c r="A31" s="1">
        <v>30</v>
      </c>
      <c r="B31" s="1" t="str">
        <f t="shared" si="1"/>
        <v>c29:e36</v>
      </c>
      <c r="C31" s="1" t="s">
        <v>240</v>
      </c>
      <c r="D31" s="1" t="s">
        <v>720</v>
      </c>
    </row>
    <row r="32" spans="1:16" x14ac:dyDescent="0.25">
      <c r="A32" s="1">
        <v>31</v>
      </c>
      <c r="B32" s="1" t="str">
        <f t="shared" si="1"/>
        <v>c29:e36</v>
      </c>
      <c r="C32" s="1" t="s">
        <v>235</v>
      </c>
      <c r="D32" s="1" t="s">
        <v>721</v>
      </c>
    </row>
    <row r="33" spans="1:16" x14ac:dyDescent="0.25">
      <c r="A33" s="1">
        <v>32</v>
      </c>
      <c r="B33" s="1" t="str">
        <f t="shared" si="1"/>
        <v>c29:e36</v>
      </c>
      <c r="C33" s="1" t="s">
        <v>234</v>
      </c>
      <c r="D33" s="1" t="s">
        <v>722</v>
      </c>
    </row>
    <row r="34" spans="1:16" x14ac:dyDescent="0.25">
      <c r="A34" s="1">
        <v>33</v>
      </c>
      <c r="B34" s="1" t="str">
        <f t="shared" si="1"/>
        <v>c29:e36</v>
      </c>
      <c r="C34" s="1" t="s">
        <v>1419</v>
      </c>
      <c r="D34" s="1" t="s">
        <v>723</v>
      </c>
    </row>
    <row r="35" spans="1:16" x14ac:dyDescent="0.25">
      <c r="A35" s="1">
        <v>34</v>
      </c>
      <c r="B35" s="1" t="str">
        <f t="shared" si="1"/>
        <v>c29:e36</v>
      </c>
    </row>
    <row r="36" spans="1:16" x14ac:dyDescent="0.25">
      <c r="A36" s="1">
        <v>35</v>
      </c>
      <c r="B36" s="1" t="str">
        <f t="shared" si="1"/>
        <v>c29:e36</v>
      </c>
      <c r="C36" s="1" t="s">
        <v>1420</v>
      </c>
      <c r="D36" s="1" t="s">
        <v>724</v>
      </c>
    </row>
    <row r="37" spans="1:16" x14ac:dyDescent="0.25">
      <c r="A37" s="1">
        <v>36</v>
      </c>
      <c r="B37" s="1" t="str">
        <f t="shared" si="1"/>
        <v>c29:e36</v>
      </c>
    </row>
    <row r="38" spans="1:16" x14ac:dyDescent="0.25">
      <c r="A38" s="1">
        <v>37</v>
      </c>
      <c r="B38" s="1" t="str">
        <f t="shared" si="1"/>
        <v>c38:e45</v>
      </c>
      <c r="C38" s="1" t="s">
        <v>233</v>
      </c>
      <c r="D38" s="1" t="s">
        <v>725</v>
      </c>
      <c r="E38" s="1">
        <v>620</v>
      </c>
      <c r="F38" s="1" t="b">
        <f ca="1">IFERROR(MATCH(H38,Sheet2!G:G,0)&gt;0,FALSE)</f>
        <v>0</v>
      </c>
      <c r="G38" s="1">
        <f>E38</f>
        <v>620</v>
      </c>
      <c r="H38" s="1" t="str">
        <f ca="1">IFERROR(INDEX(INDIRECT($B38),MATCH(H$1,INDIRECT(SUBSTITUTE($B38,"e","c")),0),2),"")</f>
        <v>Aero-Mach Labs Inc.</v>
      </c>
      <c r="I38" s="1" t="str">
        <f t="shared" ref="I38:P38" ca="1" si="5">IFERROR(INDEX(INDIRECT($B38),MATCH(I$1,INDIRECT(SUBSTITUTE($B38,"e","c")),0),2),"")</f>
        <v>7707 E. Funston</v>
      </c>
      <c r="J38" s="1" t="str">
        <f t="shared" ca="1" si="5"/>
        <v/>
      </c>
      <c r="K38" s="1" t="str">
        <f t="shared" ca="1" si="5"/>
        <v/>
      </c>
      <c r="L38" s="1" t="str">
        <f t="shared" ca="1" si="5"/>
        <v>Wichita, KS  67207</v>
      </c>
      <c r="M38" s="1" t="str">
        <f t="shared" ca="1" si="5"/>
        <v/>
      </c>
      <c r="N38" s="1" t="str">
        <f t="shared" ca="1" si="5"/>
        <v>316-682-7707</v>
      </c>
      <c r="O38" s="1" t="str">
        <f t="shared" ca="1" si="5"/>
        <v>www.aeromach.com</v>
      </c>
      <c r="P38" s="1" t="str">
        <f t="shared" ca="1" si="5"/>
        <v>Aero-Mach is an FAA/EASA-certified repair facility for instrument classes I-IV and for fuel accessories. For quick turns and reliable service, all indicators point to Aero-Mach.</v>
      </c>
    </row>
    <row r="39" spans="1:16" x14ac:dyDescent="0.25">
      <c r="A39" s="1">
        <v>38</v>
      </c>
      <c r="B39" s="1" t="str">
        <f t="shared" si="1"/>
        <v>c38:e45</v>
      </c>
    </row>
    <row r="40" spans="1:16" x14ac:dyDescent="0.25">
      <c r="A40" s="1">
        <v>39</v>
      </c>
      <c r="B40" s="1" t="str">
        <f t="shared" si="1"/>
        <v>c38:e45</v>
      </c>
      <c r="C40" s="1" t="s">
        <v>240</v>
      </c>
      <c r="D40" s="1" t="s">
        <v>726</v>
      </c>
    </row>
    <row r="41" spans="1:16" x14ac:dyDescent="0.25">
      <c r="A41" s="1">
        <v>40</v>
      </c>
      <c r="B41" s="1" t="str">
        <f t="shared" si="1"/>
        <v>c38:e45</v>
      </c>
      <c r="C41" s="1" t="s">
        <v>235</v>
      </c>
      <c r="D41" s="1" t="s">
        <v>727</v>
      </c>
    </row>
    <row r="42" spans="1:16" x14ac:dyDescent="0.25">
      <c r="A42" s="1">
        <v>41</v>
      </c>
      <c r="B42" s="1" t="str">
        <f t="shared" si="1"/>
        <v>c38:e45</v>
      </c>
      <c r="C42" s="1" t="s">
        <v>234</v>
      </c>
      <c r="D42" s="1" t="s">
        <v>728</v>
      </c>
    </row>
    <row r="43" spans="1:16" x14ac:dyDescent="0.25">
      <c r="A43" s="1">
        <v>42</v>
      </c>
      <c r="B43" s="1" t="str">
        <f t="shared" si="1"/>
        <v>c38:e45</v>
      </c>
      <c r="C43" s="1" t="s">
        <v>1419</v>
      </c>
      <c r="D43" s="1" t="s">
        <v>729</v>
      </c>
    </row>
    <row r="44" spans="1:16" x14ac:dyDescent="0.25">
      <c r="A44" s="1">
        <v>43</v>
      </c>
      <c r="B44" s="1" t="str">
        <f t="shared" si="1"/>
        <v>c38:e45</v>
      </c>
    </row>
    <row r="45" spans="1:16" x14ac:dyDescent="0.25">
      <c r="A45" s="1">
        <v>44</v>
      </c>
      <c r="B45" s="1" t="str">
        <f t="shared" si="1"/>
        <v>c38:e45</v>
      </c>
      <c r="C45" s="1" t="s">
        <v>1420</v>
      </c>
      <c r="D45" s="1" t="s">
        <v>730</v>
      </c>
    </row>
    <row r="46" spans="1:16" x14ac:dyDescent="0.25">
      <c r="A46" s="1">
        <v>45</v>
      </c>
      <c r="B46" s="1" t="str">
        <f t="shared" si="1"/>
        <v>c38:e45</v>
      </c>
    </row>
    <row r="47" spans="1:16" x14ac:dyDescent="0.25">
      <c r="A47" s="1">
        <v>46</v>
      </c>
      <c r="B47" s="1" t="str">
        <f t="shared" si="1"/>
        <v>c47:e54</v>
      </c>
      <c r="C47" s="1" t="s">
        <v>233</v>
      </c>
      <c r="D47" s="1" t="s">
        <v>731</v>
      </c>
      <c r="E47" s="1">
        <v>1213</v>
      </c>
      <c r="F47" s="1" t="b">
        <f ca="1">IFERROR(MATCH(H47,Sheet2!G:G,0)&gt;0,FALSE)</f>
        <v>0</v>
      </c>
      <c r="G47" s="1">
        <f>E47</f>
        <v>1213</v>
      </c>
      <c r="H47" s="1" t="str">
        <f ca="1">IFERROR(INDEX(INDIRECT($B47),MATCH(H$1,INDIRECT(SUBSTITUTE($B47,"e","c")),0),2),"")</f>
        <v>Air Dallas Instruments</v>
      </c>
      <c r="I47" s="1" t="str">
        <f t="shared" ref="I47:P47" ca="1" si="6">IFERROR(INDEX(INDIRECT($B47),MATCH(I$1,INDIRECT(SUBSTITUTE($B47,"e","c")),0),2),"")</f>
        <v>811 Office Park Circle</v>
      </c>
      <c r="J47" s="1" t="str">
        <f t="shared" ca="1" si="6"/>
        <v/>
      </c>
      <c r="K47" s="1" t="str">
        <f t="shared" ca="1" si="6"/>
        <v/>
      </c>
      <c r="L47" s="1" t="str">
        <f t="shared" ca="1" si="6"/>
        <v>Lewisville, TX  75057</v>
      </c>
      <c r="M47" s="1" t="str">
        <f t="shared" ca="1" si="6"/>
        <v/>
      </c>
      <c r="N47" s="1" t="str">
        <f t="shared" ca="1" si="6"/>
        <v>972-221-7414</v>
      </c>
      <c r="O47" s="1" t="str">
        <f t="shared" ca="1" si="6"/>
        <v>www.airdallas.com</v>
      </c>
      <c r="P47" s="1" t="str">
        <f t="shared" ca="1" si="6"/>
        <v>Air Dallas offers a full array of solutions for aviation instrumentation and avionics. The company is FAA 145, EASA, AS9110C and ISO 9001:2015 certified. It offers testing, repairs, overhauls, exchanges, outright sales and installs. The company has two locations: the repair shop is in Lewisville, Texas, and the install facility is at GYI, which supports installs on Part 23, 25 and 27, business jets, general aviation and rotorcraft.</v>
      </c>
    </row>
    <row r="48" spans="1:16" x14ac:dyDescent="0.25">
      <c r="A48" s="1">
        <v>47</v>
      </c>
      <c r="B48" s="1" t="str">
        <f t="shared" si="1"/>
        <v>c47:e54</v>
      </c>
    </row>
    <row r="49" spans="1:16" x14ac:dyDescent="0.25">
      <c r="A49" s="1">
        <v>48</v>
      </c>
      <c r="B49" s="1" t="str">
        <f t="shared" si="1"/>
        <v>c47:e54</v>
      </c>
      <c r="C49" s="1" t="s">
        <v>240</v>
      </c>
      <c r="D49" s="1" t="s">
        <v>732</v>
      </c>
    </row>
    <row r="50" spans="1:16" x14ac:dyDescent="0.25">
      <c r="A50" s="1">
        <v>49</v>
      </c>
      <c r="B50" s="1" t="str">
        <f t="shared" si="1"/>
        <v>c47:e54</v>
      </c>
      <c r="C50" s="1" t="s">
        <v>235</v>
      </c>
      <c r="D50" s="1" t="s">
        <v>733</v>
      </c>
    </row>
    <row r="51" spans="1:16" x14ac:dyDescent="0.25">
      <c r="A51" s="1">
        <v>50</v>
      </c>
      <c r="B51" s="1" t="str">
        <f t="shared" si="1"/>
        <v>c47:e54</v>
      </c>
      <c r="C51" s="1" t="s">
        <v>234</v>
      </c>
      <c r="D51" s="1" t="s">
        <v>734</v>
      </c>
    </row>
    <row r="52" spans="1:16" x14ac:dyDescent="0.25">
      <c r="A52" s="1">
        <v>51</v>
      </c>
      <c r="B52" s="1" t="str">
        <f t="shared" si="1"/>
        <v>c47:e54</v>
      </c>
      <c r="C52" s="1" t="s">
        <v>1419</v>
      </c>
      <c r="D52" s="1" t="s">
        <v>735</v>
      </c>
    </row>
    <row r="53" spans="1:16" x14ac:dyDescent="0.25">
      <c r="A53" s="1">
        <v>52</v>
      </c>
      <c r="B53" s="1" t="str">
        <f t="shared" si="1"/>
        <v>c47:e54</v>
      </c>
    </row>
    <row r="54" spans="1:16" x14ac:dyDescent="0.25">
      <c r="A54" s="1">
        <v>53</v>
      </c>
      <c r="B54" s="1" t="str">
        <f t="shared" si="1"/>
        <v>c47:e54</v>
      </c>
      <c r="C54" s="1" t="s">
        <v>1420</v>
      </c>
      <c r="D54" s="1" t="s">
        <v>736</v>
      </c>
    </row>
    <row r="55" spans="1:16" x14ac:dyDescent="0.25">
      <c r="A55" s="1">
        <v>54</v>
      </c>
      <c r="B55" s="1" t="str">
        <f t="shared" si="1"/>
        <v>c47:e54</v>
      </c>
    </row>
    <row r="56" spans="1:16" x14ac:dyDescent="0.25">
      <c r="A56" s="1">
        <v>55</v>
      </c>
      <c r="B56" s="1" t="str">
        <f t="shared" si="1"/>
        <v>c56:e63</v>
      </c>
      <c r="C56" s="1" t="s">
        <v>233</v>
      </c>
      <c r="D56" s="1" t="s">
        <v>737</v>
      </c>
      <c r="E56" s="1">
        <v>225</v>
      </c>
      <c r="F56" s="1" t="b">
        <f ca="1">IFERROR(MATCH(H56,Sheet2!G:G,0)&gt;0,FALSE)</f>
        <v>0</v>
      </c>
      <c r="G56" s="1">
        <f>E56</f>
        <v>225</v>
      </c>
      <c r="H56" s="1" t="str">
        <f ca="1">IFERROR(INDEX(INDIRECT($B56),MATCH(H$1,INDIRECT(SUBSTITUTE($B56,"e","c")),0),2),"")</f>
        <v>Aircraft Electronics Association (AEA)</v>
      </c>
      <c r="I56" s="1" t="str">
        <f t="shared" ref="I56:P56" ca="1" si="7">IFERROR(INDEX(INDIRECT($B56),MATCH(I$1,INDIRECT(SUBSTITUTE($B56,"e","c")),0),2),"")</f>
        <v>3570 NE Ralph Powell Road</v>
      </c>
      <c r="J56" s="1" t="str">
        <f t="shared" ca="1" si="7"/>
        <v/>
      </c>
      <c r="K56" s="1" t="str">
        <f t="shared" ca="1" si="7"/>
        <v/>
      </c>
      <c r="L56" s="1" t="str">
        <f t="shared" ca="1" si="7"/>
        <v>Lee's Summit, MO  64064</v>
      </c>
      <c r="M56" s="1" t="str">
        <f t="shared" ca="1" si="7"/>
        <v/>
      </c>
      <c r="N56" s="1" t="str">
        <f t="shared" ca="1" si="7"/>
        <v>816-347-8400</v>
      </c>
      <c r="O56" s="1" t="str">
        <f t="shared" ca="1" si="7"/>
        <v>www.aea.net</v>
      </c>
      <c r="P56" s="1" t="str">
        <f t="shared" ca="1" si="7"/>
        <v>Founded in 1957, the Aircraft Electronics Association represents nearly 1,300 member companies in more than 40 countries, including government-certified international repair stations specializing in maintenance, repair and installation of avionics and electronic systems in general aviation aircraft. The AEA membership also includes manufacturers of avionics equipment, instrument repair facilities, instrument manufacturers, airframe manufacturers, test equipment manufacturers, major distributors, engineers and educational institutions.</v>
      </c>
    </row>
    <row r="57" spans="1:16" x14ac:dyDescent="0.25">
      <c r="A57" s="1">
        <v>56</v>
      </c>
      <c r="B57" s="1" t="str">
        <f t="shared" si="1"/>
        <v>c56:e63</v>
      </c>
    </row>
    <row r="58" spans="1:16" x14ac:dyDescent="0.25">
      <c r="A58" s="1">
        <v>57</v>
      </c>
      <c r="B58" s="1" t="str">
        <f t="shared" si="1"/>
        <v>c56:e63</v>
      </c>
      <c r="C58" s="1" t="s">
        <v>240</v>
      </c>
      <c r="D58" s="1" t="s">
        <v>738</v>
      </c>
    </row>
    <row r="59" spans="1:16" x14ac:dyDescent="0.25">
      <c r="A59" s="1">
        <v>58</v>
      </c>
      <c r="B59" s="1" t="str">
        <f t="shared" si="1"/>
        <v>c56:e63</v>
      </c>
      <c r="C59" s="1" t="s">
        <v>235</v>
      </c>
      <c r="D59" s="1" t="s">
        <v>739</v>
      </c>
    </row>
    <row r="60" spans="1:16" x14ac:dyDescent="0.25">
      <c r="A60" s="1">
        <v>59</v>
      </c>
      <c r="B60" s="1" t="str">
        <f t="shared" si="1"/>
        <v>c56:e63</v>
      </c>
      <c r="C60" s="1" t="s">
        <v>234</v>
      </c>
      <c r="D60" s="1" t="s">
        <v>740</v>
      </c>
    </row>
    <row r="61" spans="1:16" x14ac:dyDescent="0.25">
      <c r="A61" s="1">
        <v>60</v>
      </c>
      <c r="B61" s="1" t="str">
        <f t="shared" si="1"/>
        <v>c56:e63</v>
      </c>
      <c r="C61" s="1" t="s">
        <v>1419</v>
      </c>
      <c r="D61" s="1" t="s">
        <v>741</v>
      </c>
    </row>
    <row r="62" spans="1:16" x14ac:dyDescent="0.25">
      <c r="A62" s="1">
        <v>61</v>
      </c>
      <c r="B62" s="1" t="str">
        <f t="shared" si="1"/>
        <v>c56:e63</v>
      </c>
    </row>
    <row r="63" spans="1:16" x14ac:dyDescent="0.25">
      <c r="A63" s="1">
        <v>62</v>
      </c>
      <c r="B63" s="1" t="str">
        <f t="shared" si="1"/>
        <v>c56:e63</v>
      </c>
      <c r="C63" s="1" t="s">
        <v>1420</v>
      </c>
      <c r="D63" s="1" t="s">
        <v>742</v>
      </c>
    </row>
    <row r="64" spans="1:16" x14ac:dyDescent="0.25">
      <c r="A64" s="1">
        <v>63</v>
      </c>
      <c r="B64" s="1" t="str">
        <f t="shared" si="1"/>
        <v>c56:e63</v>
      </c>
    </row>
    <row r="65" spans="1:16" x14ac:dyDescent="0.25">
      <c r="A65" s="1">
        <v>64</v>
      </c>
      <c r="B65" s="1" t="str">
        <f t="shared" si="1"/>
        <v>c65:e72</v>
      </c>
      <c r="C65" s="1" t="s">
        <v>233</v>
      </c>
      <c r="D65" s="1" t="s">
        <v>743</v>
      </c>
      <c r="E65" s="1">
        <v>417</v>
      </c>
      <c r="F65" s="1" t="b">
        <f ca="1">IFERROR(MATCH(H65,Sheet2!G:G,0)&gt;0,FALSE)</f>
        <v>0</v>
      </c>
      <c r="G65" s="1">
        <f>E65</f>
        <v>417</v>
      </c>
      <c r="H65" s="1" t="str">
        <f ca="1">IFERROR(INDEX(INDIRECT($B65),MATCH(H$1,INDIRECT(SUBSTITUTE($B65,"e","c")),0),2),"")</f>
        <v>Aircraft Lighting International</v>
      </c>
      <c r="I65" s="1" t="str">
        <f t="shared" ref="I65:P65" ca="1" si="8">IFERROR(INDEX(INDIRECT($B65),MATCH(I$1,INDIRECT(SUBSTITUTE($B65,"e","c")),0),2),"")</f>
        <v>195 Engineers Road</v>
      </c>
      <c r="J65" s="1" t="str">
        <f t="shared" ca="1" si="8"/>
        <v/>
      </c>
      <c r="K65" s="1" t="str">
        <f t="shared" ca="1" si="8"/>
        <v/>
      </c>
      <c r="L65" s="1" t="str">
        <f t="shared" ca="1" si="8"/>
        <v>Hauppauge, NY  11788</v>
      </c>
      <c r="M65" s="1" t="str">
        <f t="shared" ca="1" si="8"/>
        <v/>
      </c>
      <c r="N65" s="1" t="str">
        <f t="shared" ca="1" si="8"/>
        <v>631-474-2254</v>
      </c>
      <c r="O65" s="1" t="str">
        <f t="shared" ca="1" si="8"/>
        <v>www.aircraftlighting.com</v>
      </c>
      <c r="P65" s="1" t="str">
        <f t="shared" ca="1" si="8"/>
        <v>Founded by Nicholas Michelinakis in 1998, A.L.I.’s mission is to provide state-of-the-art, safety-certified aerospace lighting systems. A.L.I. specializes in retrofit LED upgrades for existing lighting systems and innovative LED lighting options, such as RGBW LEDs, custom curves, and NVIS compliant bulbs. The engineering team has a collective 50-plus years of aviation experience, providing the safest lighting systems to brighten your day and night.</v>
      </c>
    </row>
    <row r="66" spans="1:16" x14ac:dyDescent="0.25">
      <c r="A66" s="1">
        <v>65</v>
      </c>
      <c r="B66" s="1" t="str">
        <f t="shared" si="1"/>
        <v>c65:e72</v>
      </c>
    </row>
    <row r="67" spans="1:16" x14ac:dyDescent="0.25">
      <c r="A67" s="1">
        <v>66</v>
      </c>
      <c r="B67" s="1" t="str">
        <f t="shared" ref="B67:B130" si="9">IF(C67="Name:","c"&amp;ROW(A67)&amp;":e"&amp;MATCH("Name:",C68:C2065,0)+ROW(A67)-2,B66)</f>
        <v>c65:e72</v>
      </c>
      <c r="C67" s="1" t="s">
        <v>240</v>
      </c>
      <c r="D67" s="1" t="s">
        <v>744</v>
      </c>
    </row>
    <row r="68" spans="1:16" x14ac:dyDescent="0.25">
      <c r="A68" s="1">
        <v>67</v>
      </c>
      <c r="B68" s="1" t="str">
        <f t="shared" si="9"/>
        <v>c65:e72</v>
      </c>
      <c r="C68" s="1" t="s">
        <v>235</v>
      </c>
      <c r="D68" s="1" t="s">
        <v>745</v>
      </c>
    </row>
    <row r="69" spans="1:16" x14ac:dyDescent="0.25">
      <c r="A69" s="1">
        <v>68</v>
      </c>
      <c r="B69" s="1" t="str">
        <f t="shared" si="9"/>
        <v>c65:e72</v>
      </c>
      <c r="C69" s="1" t="s">
        <v>234</v>
      </c>
      <c r="D69" s="1" t="s">
        <v>746</v>
      </c>
    </row>
    <row r="70" spans="1:16" x14ac:dyDescent="0.25">
      <c r="A70" s="1">
        <v>69</v>
      </c>
      <c r="B70" s="1" t="str">
        <f t="shared" si="9"/>
        <v>c65:e72</v>
      </c>
      <c r="C70" s="1" t="s">
        <v>1419</v>
      </c>
      <c r="D70" s="1" t="s">
        <v>747</v>
      </c>
    </row>
    <row r="71" spans="1:16" x14ac:dyDescent="0.25">
      <c r="A71" s="1">
        <v>70</v>
      </c>
      <c r="B71" s="1" t="str">
        <f t="shared" si="9"/>
        <v>c65:e72</v>
      </c>
    </row>
    <row r="72" spans="1:16" x14ac:dyDescent="0.25">
      <c r="A72" s="1">
        <v>71</v>
      </c>
      <c r="B72" s="1" t="str">
        <f t="shared" si="9"/>
        <v>c65:e72</v>
      </c>
      <c r="C72" s="1" t="s">
        <v>1420</v>
      </c>
      <c r="D72" s="1" t="s">
        <v>748</v>
      </c>
    </row>
    <row r="73" spans="1:16" x14ac:dyDescent="0.25">
      <c r="A73" s="1">
        <v>72</v>
      </c>
      <c r="B73" s="1" t="str">
        <f t="shared" si="9"/>
        <v>c65:e72</v>
      </c>
    </row>
    <row r="74" spans="1:16" x14ac:dyDescent="0.25">
      <c r="A74" s="1">
        <v>73</v>
      </c>
      <c r="B74" s="1" t="str">
        <f t="shared" si="9"/>
        <v>c74:e81</v>
      </c>
      <c r="C74" s="1" t="s">
        <v>233</v>
      </c>
      <c r="D74" s="1" t="s">
        <v>749</v>
      </c>
      <c r="E74" s="1">
        <v>516</v>
      </c>
      <c r="F74" s="1" t="b">
        <f ca="1">IFERROR(MATCH(H74,Sheet2!G:G,0)&gt;0,FALSE)</f>
        <v>0</v>
      </c>
      <c r="G74" s="1">
        <f>E74</f>
        <v>516</v>
      </c>
      <c r="H74" s="1" t="str">
        <f ca="1">IFERROR(INDEX(INDIRECT($B74),MATCH(H$1,INDIRECT(SUBSTITUTE($B74,"e","c")),0),2),"")</f>
        <v>Aircraft Spruce &amp; Specialty</v>
      </c>
      <c r="I74" s="1" t="str">
        <f t="shared" ref="I74:P74" ca="1" si="10">IFERROR(INDEX(INDIRECT($B74),MATCH(I$1,INDIRECT(SUBSTITUTE($B74,"e","c")),0),2),"")</f>
        <v>225 Airport Circle</v>
      </c>
      <c r="J74" s="1" t="str">
        <f t="shared" ca="1" si="10"/>
        <v/>
      </c>
      <c r="K74" s="1" t="str">
        <f t="shared" ca="1" si="10"/>
        <v/>
      </c>
      <c r="L74" s="1" t="str">
        <f t="shared" ca="1" si="10"/>
        <v>Corona, CA  92880</v>
      </c>
      <c r="M74" s="1" t="str">
        <f t="shared" ca="1" si="10"/>
        <v/>
      </c>
      <c r="N74" s="1" t="str">
        <f t="shared" ca="1" si="10"/>
        <v>951-372-9555</v>
      </c>
      <c r="O74" s="1" t="str">
        <f t="shared" ca="1" si="10"/>
        <v>www.aircraftspruce.com</v>
      </c>
      <c r="P74" s="1" t="str">
        <f t="shared" ca="1" si="10"/>
        <v>Aircraft Spruce &amp; Specialty Co. strives to carry everything a pilot could need, including pilot supplies and aircraft parts, always at the lowest prices. Aircraft Spruce supplies components for a wide variety of homebuilt aircraft. For more information, call toll free (1-877-477-7823) or email info@aircraftspruce.com.</v>
      </c>
    </row>
    <row r="75" spans="1:16" x14ac:dyDescent="0.25">
      <c r="A75" s="1">
        <v>74</v>
      </c>
      <c r="B75" s="1" t="str">
        <f t="shared" si="9"/>
        <v>c74:e81</v>
      </c>
    </row>
    <row r="76" spans="1:16" x14ac:dyDescent="0.25">
      <c r="A76" s="1">
        <v>75</v>
      </c>
      <c r="B76" s="1" t="str">
        <f t="shared" si="9"/>
        <v>c74:e81</v>
      </c>
      <c r="C76" s="1" t="s">
        <v>240</v>
      </c>
      <c r="D76" s="1" t="s">
        <v>750</v>
      </c>
    </row>
    <row r="77" spans="1:16" x14ac:dyDescent="0.25">
      <c r="A77" s="1">
        <v>76</v>
      </c>
      <c r="B77" s="1" t="str">
        <f t="shared" si="9"/>
        <v>c74:e81</v>
      </c>
      <c r="C77" s="1" t="s">
        <v>235</v>
      </c>
      <c r="D77" s="1" t="s">
        <v>751</v>
      </c>
    </row>
    <row r="78" spans="1:16" x14ac:dyDescent="0.25">
      <c r="A78" s="1">
        <v>77</v>
      </c>
      <c r="B78" s="1" t="str">
        <f t="shared" si="9"/>
        <v>c74:e81</v>
      </c>
      <c r="C78" s="1" t="s">
        <v>234</v>
      </c>
      <c r="D78" s="1" t="s">
        <v>752</v>
      </c>
    </row>
    <row r="79" spans="1:16" x14ac:dyDescent="0.25">
      <c r="A79" s="1">
        <v>78</v>
      </c>
      <c r="B79" s="1" t="str">
        <f t="shared" si="9"/>
        <v>c74:e81</v>
      </c>
      <c r="C79" s="1" t="s">
        <v>1419</v>
      </c>
      <c r="D79" s="1" t="s">
        <v>753</v>
      </c>
    </row>
    <row r="80" spans="1:16" x14ac:dyDescent="0.25">
      <c r="A80" s="1">
        <v>79</v>
      </c>
      <c r="B80" s="1" t="str">
        <f t="shared" si="9"/>
        <v>c74:e81</v>
      </c>
    </row>
    <row r="81" spans="1:16" x14ac:dyDescent="0.25">
      <c r="A81" s="1">
        <v>80</v>
      </c>
      <c r="B81" s="1" t="str">
        <f t="shared" si="9"/>
        <v>c74:e81</v>
      </c>
      <c r="C81" s="1" t="s">
        <v>1420</v>
      </c>
      <c r="D81" s="1" t="s">
        <v>754</v>
      </c>
    </row>
    <row r="82" spans="1:16" x14ac:dyDescent="0.25">
      <c r="A82" s="1">
        <v>81</v>
      </c>
      <c r="B82" s="1" t="str">
        <f t="shared" si="9"/>
        <v>c74:e81</v>
      </c>
    </row>
    <row r="83" spans="1:16" x14ac:dyDescent="0.25">
      <c r="A83" s="1">
        <v>82</v>
      </c>
      <c r="B83" s="1" t="str">
        <f t="shared" si="9"/>
        <v>c83:e90</v>
      </c>
      <c r="C83" s="1" t="s">
        <v>233</v>
      </c>
      <c r="D83" s="1" t="s">
        <v>755</v>
      </c>
      <c r="E83" s="1">
        <v>416</v>
      </c>
      <c r="F83" s="1" t="b">
        <f ca="1">IFERROR(MATCH(H83,Sheet2!G:G,0)&gt;0,FALSE)</f>
        <v>0</v>
      </c>
      <c r="G83" s="1">
        <f>E83</f>
        <v>416</v>
      </c>
      <c r="H83" s="1" t="str">
        <f ca="1">IFERROR(INDEX(INDIRECT($B83),MATCH(H$1,INDIRECT(SUBSTITUTE($B83,"e","c")),0),2),"")</f>
        <v>AIRR Engineering</v>
      </c>
      <c r="I83" s="1" t="str">
        <f t="shared" ref="I83:P83" ca="1" si="11">IFERROR(INDEX(INDIRECT($B83),MATCH(I$1,INDIRECT(SUBSTITUTE($B83,"e","c")),0),2),"")</f>
        <v>PO Box 702513</v>
      </c>
      <c r="J83" s="1" t="str">
        <f t="shared" ca="1" si="11"/>
        <v/>
      </c>
      <c r="K83" s="1" t="str">
        <f t="shared" ca="1" si="11"/>
        <v/>
      </c>
      <c r="L83" s="1" t="str">
        <f t="shared" ca="1" si="11"/>
        <v>Dallas, TX  75370</v>
      </c>
      <c r="M83" s="1" t="str">
        <f t="shared" ca="1" si="11"/>
        <v/>
      </c>
      <c r="N83" s="1" t="str">
        <f t="shared" ca="1" si="11"/>
        <v>972-866-4380</v>
      </c>
      <c r="O83" s="1" t="str">
        <f t="shared" ca="1" si="11"/>
        <v>www.airrengineering.com</v>
      </c>
      <c r="P83" s="1" t="str">
        <f t="shared" ca="1" si="11"/>
        <v>AIRR Engineering manufactures a new generation of innovative RVSM testing equipment, SmartProbe pitot-static adapters, cam-operated pitot-static adapters, air data isolation manifolds, fast setup, hassle-free ribbon hose systems and the “Pitot Saver,” the world’s only pitot heat warning alarm. Its calibration and repair facility in North Texas services all types of aviation test equipment.</v>
      </c>
    </row>
    <row r="84" spans="1:16" x14ac:dyDescent="0.25">
      <c r="A84" s="1">
        <v>83</v>
      </c>
      <c r="B84" s="1" t="str">
        <f t="shared" si="9"/>
        <v>c83:e90</v>
      </c>
    </row>
    <row r="85" spans="1:16" x14ac:dyDescent="0.25">
      <c r="A85" s="1">
        <v>84</v>
      </c>
      <c r="B85" s="1" t="str">
        <f t="shared" si="9"/>
        <v>c83:e90</v>
      </c>
      <c r="C85" s="1" t="s">
        <v>240</v>
      </c>
      <c r="D85" s="1" t="s">
        <v>756</v>
      </c>
    </row>
    <row r="86" spans="1:16" x14ac:dyDescent="0.25">
      <c r="A86" s="1">
        <v>85</v>
      </c>
      <c r="B86" s="1" t="str">
        <f t="shared" si="9"/>
        <v>c83:e90</v>
      </c>
      <c r="C86" s="1" t="s">
        <v>235</v>
      </c>
      <c r="D86" s="1" t="s">
        <v>757</v>
      </c>
    </row>
    <row r="87" spans="1:16" x14ac:dyDescent="0.25">
      <c r="A87" s="1">
        <v>86</v>
      </c>
      <c r="B87" s="1" t="str">
        <f t="shared" si="9"/>
        <v>c83:e90</v>
      </c>
      <c r="C87" s="1" t="s">
        <v>234</v>
      </c>
      <c r="D87" s="1" t="s">
        <v>758</v>
      </c>
    </row>
    <row r="88" spans="1:16" x14ac:dyDescent="0.25">
      <c r="A88" s="1">
        <v>87</v>
      </c>
      <c r="B88" s="1" t="str">
        <f t="shared" si="9"/>
        <v>c83:e90</v>
      </c>
      <c r="C88" s="1" t="s">
        <v>1419</v>
      </c>
      <c r="D88" s="1" t="s">
        <v>759</v>
      </c>
    </row>
    <row r="89" spans="1:16" x14ac:dyDescent="0.25">
      <c r="A89" s="1">
        <v>88</v>
      </c>
      <c r="B89" s="1" t="str">
        <f t="shared" si="9"/>
        <v>c83:e90</v>
      </c>
    </row>
    <row r="90" spans="1:16" x14ac:dyDescent="0.25">
      <c r="A90" s="1">
        <v>89</v>
      </c>
      <c r="B90" s="1" t="str">
        <f t="shared" si="9"/>
        <v>c83:e90</v>
      </c>
      <c r="C90" s="1" t="s">
        <v>1420</v>
      </c>
      <c r="D90" s="1" t="s">
        <v>760</v>
      </c>
    </row>
    <row r="91" spans="1:16" x14ac:dyDescent="0.25">
      <c r="A91" s="1">
        <v>90</v>
      </c>
      <c r="B91" s="1" t="str">
        <f t="shared" si="9"/>
        <v>c83:e90</v>
      </c>
    </row>
    <row r="92" spans="1:16" x14ac:dyDescent="0.25">
      <c r="A92" s="1">
        <v>91</v>
      </c>
      <c r="B92" s="1" t="str">
        <f t="shared" si="9"/>
        <v>c92:e99</v>
      </c>
      <c r="C92" s="1" t="s">
        <v>233</v>
      </c>
      <c r="D92" s="1" t="s">
        <v>761</v>
      </c>
      <c r="E92" s="1">
        <v>511</v>
      </c>
      <c r="F92" s="1" t="b">
        <f ca="1">IFERROR(MATCH(H92,Sheet2!G:G,0)&gt;0,FALSE)</f>
        <v>1</v>
      </c>
      <c r="G92" s="1">
        <f>E92</f>
        <v>511</v>
      </c>
      <c r="H92" s="1" t="str">
        <f ca="1">IFERROR(INDEX(INDIRECT($B92),MATCH(H$1,INDIRECT(SUBSTITUTE($B92,"e","c")),0),2),"")</f>
        <v>Airtext</v>
      </c>
      <c r="I92" s="1" t="str">
        <f t="shared" ref="I92:P92" ca="1" si="12">IFERROR(INDEX(INDIRECT($B92),MATCH(I$1,INDIRECT(SUBSTITUTE($B92,"e","c")),0),2),"")</f>
        <v>1765 Grassland Parkway</v>
      </c>
      <c r="J92" s="1" t="str">
        <f t="shared" ca="1" si="12"/>
        <v/>
      </c>
      <c r="K92" s="1" t="str">
        <f t="shared" ca="1" si="12"/>
        <v/>
      </c>
      <c r="L92" s="1" t="str">
        <f t="shared" ca="1" si="12"/>
        <v>Alpharetta, GA  30004</v>
      </c>
      <c r="M92" s="1" t="str">
        <f t="shared" ca="1" si="12"/>
        <v/>
      </c>
      <c r="N92" s="1" t="str">
        <f t="shared" ca="1" si="12"/>
        <v>678-208-3087</v>
      </c>
      <c r="O92" s="1" t="str">
        <f t="shared" ca="1" si="12"/>
        <v>www.goairtext.com</v>
      </c>
      <c r="P92" s="1" t="str">
        <f t="shared" ca="1" si="12"/>
        <v>Airtext is a low-cost, Iridium-based, email, talk-and-text message product that works anywhere in the world at any altitude. Up to 16 passengers can simultaneously use Airtext. Peripheral products allow message annunciation in the cabin and cockpit. Cabin and wireless moving maps with destination WX, 429 information and message notifications are transmitted wirelessly to Bluetooth devices.</v>
      </c>
    </row>
    <row r="93" spans="1:16" x14ac:dyDescent="0.25">
      <c r="A93" s="1">
        <v>92</v>
      </c>
      <c r="B93" s="1" t="str">
        <f t="shared" si="9"/>
        <v>c92:e99</v>
      </c>
    </row>
    <row r="94" spans="1:16" x14ac:dyDescent="0.25">
      <c r="A94" s="1">
        <v>93</v>
      </c>
      <c r="B94" s="1" t="str">
        <f t="shared" si="9"/>
        <v>c92:e99</v>
      </c>
      <c r="C94" s="1" t="s">
        <v>240</v>
      </c>
      <c r="D94" s="1" t="s">
        <v>762</v>
      </c>
    </row>
    <row r="95" spans="1:16" x14ac:dyDescent="0.25">
      <c r="A95" s="1">
        <v>94</v>
      </c>
      <c r="B95" s="1" t="str">
        <f t="shared" si="9"/>
        <v>c92:e99</v>
      </c>
      <c r="C95" s="1" t="s">
        <v>235</v>
      </c>
      <c r="D95" s="1" t="s">
        <v>763</v>
      </c>
    </row>
    <row r="96" spans="1:16" x14ac:dyDescent="0.25">
      <c r="A96" s="1">
        <v>95</v>
      </c>
      <c r="B96" s="1" t="str">
        <f t="shared" si="9"/>
        <v>c92:e99</v>
      </c>
      <c r="C96" s="1" t="s">
        <v>234</v>
      </c>
      <c r="D96" s="1" t="s">
        <v>764</v>
      </c>
    </row>
    <row r="97" spans="1:16" x14ac:dyDescent="0.25">
      <c r="A97" s="1">
        <v>96</v>
      </c>
      <c r="B97" s="1" t="str">
        <f t="shared" si="9"/>
        <v>c92:e99</v>
      </c>
      <c r="C97" s="1" t="s">
        <v>1419</v>
      </c>
      <c r="D97" s="1" t="s">
        <v>765</v>
      </c>
    </row>
    <row r="98" spans="1:16" x14ac:dyDescent="0.25">
      <c r="A98" s="1">
        <v>97</v>
      </c>
      <c r="B98" s="1" t="str">
        <f t="shared" si="9"/>
        <v>c92:e99</v>
      </c>
    </row>
    <row r="99" spans="1:16" x14ac:dyDescent="0.25">
      <c r="A99" s="1">
        <v>98</v>
      </c>
      <c r="B99" s="1" t="str">
        <f t="shared" si="9"/>
        <v>c92:e99</v>
      </c>
      <c r="C99" s="1" t="s">
        <v>1420</v>
      </c>
      <c r="D99" s="1" t="s">
        <v>766</v>
      </c>
    </row>
    <row r="100" spans="1:16" x14ac:dyDescent="0.25">
      <c r="A100" s="1">
        <v>99</v>
      </c>
      <c r="B100" s="1" t="str">
        <f t="shared" si="9"/>
        <v>c92:e99</v>
      </c>
    </row>
    <row r="101" spans="1:16" x14ac:dyDescent="0.25">
      <c r="A101" s="1">
        <v>100</v>
      </c>
      <c r="B101" s="1" t="str">
        <f t="shared" si="9"/>
        <v>c101:e109</v>
      </c>
      <c r="C101" s="1" t="s">
        <v>233</v>
      </c>
      <c r="D101" s="1" t="s">
        <v>767</v>
      </c>
      <c r="E101" s="1">
        <v>924</v>
      </c>
      <c r="F101" s="1" t="b">
        <f ca="1">IFERROR(MATCH(H101,Sheet2!G:G,0)&gt;0,FALSE)</f>
        <v>1</v>
      </c>
      <c r="G101" s="1">
        <f>E101</f>
        <v>924</v>
      </c>
      <c r="H101" s="1" t="str">
        <f ca="1">IFERROR(INDEX(INDIRECT($B101),MATCH(H$1,INDIRECT(SUBSTITUTE($B101,"e","c")),0),2),"")</f>
        <v>ALTO Aviation</v>
      </c>
      <c r="I101" s="1" t="str">
        <f t="shared" ref="I101:P101" ca="1" si="13">IFERROR(INDEX(INDIRECT($B101),MATCH(I$1,INDIRECT(SUBSTITUTE($B101,"e","c")),0),2),"")</f>
        <v>86 Leominster Road</v>
      </c>
      <c r="J101" s="1" t="str">
        <f t="shared" ca="1" si="13"/>
        <v/>
      </c>
      <c r="K101" s="1" t="str">
        <f t="shared" ca="1" si="13"/>
        <v>PO Box 399</v>
      </c>
      <c r="L101" s="1" t="str">
        <f t="shared" ca="1" si="13"/>
        <v>Sterling, MA  01564</v>
      </c>
      <c r="M101" s="1" t="str">
        <f t="shared" ca="1" si="13"/>
        <v/>
      </c>
      <c r="N101" s="1" t="str">
        <f t="shared" ca="1" si="13"/>
        <v>978-466-5992/800-814-0123</v>
      </c>
      <c r="O101" s="1" t="str">
        <f t="shared" ca="1" si="13"/>
        <v>www.altoaviation.com</v>
      </c>
      <c r="P101" s="1" t="str">
        <f t="shared" ca="1" si="13"/>
        <v>ALTO Aviation is a premier supplier of high-end cabin audio, in-flight entertainment, passenger controls, and cabin management systems for all aircraft in business aviation, offered as standard equipment by most major OEMs, and a leader in aftermarket installations. ALTO offers a full line of loudspeakers, amplifiers, subwoofers, digital surround sound, passenger controls and PA. All systems are DO-160 tested and hold TSO certification.</v>
      </c>
    </row>
    <row r="102" spans="1:16" x14ac:dyDescent="0.25">
      <c r="A102" s="1">
        <v>101</v>
      </c>
      <c r="B102" s="1" t="str">
        <f t="shared" si="9"/>
        <v>c101:e109</v>
      </c>
    </row>
    <row r="103" spans="1:16" x14ac:dyDescent="0.25">
      <c r="A103" s="1">
        <v>102</v>
      </c>
      <c r="B103" s="1" t="str">
        <f t="shared" si="9"/>
        <v>c101:e109</v>
      </c>
      <c r="C103" s="1" t="s">
        <v>240</v>
      </c>
      <c r="D103" s="1" t="s">
        <v>768</v>
      </c>
    </row>
    <row r="104" spans="1:16" x14ac:dyDescent="0.25">
      <c r="A104" s="1">
        <v>103</v>
      </c>
      <c r="B104" s="1" t="str">
        <f t="shared" si="9"/>
        <v>c101:e109</v>
      </c>
      <c r="C104" s="1" t="s">
        <v>1421</v>
      </c>
      <c r="D104" s="1" t="s">
        <v>769</v>
      </c>
    </row>
    <row r="105" spans="1:16" x14ac:dyDescent="0.25">
      <c r="A105" s="1">
        <v>104</v>
      </c>
      <c r="B105" s="1" t="str">
        <f t="shared" si="9"/>
        <v>c101:e109</v>
      </c>
      <c r="C105" s="1" t="s">
        <v>235</v>
      </c>
      <c r="D105" s="1" t="s">
        <v>770</v>
      </c>
    </row>
    <row r="106" spans="1:16" x14ac:dyDescent="0.25">
      <c r="A106" s="1">
        <v>105</v>
      </c>
      <c r="B106" s="1" t="str">
        <f t="shared" si="9"/>
        <v>c101:e109</v>
      </c>
      <c r="C106" s="1" t="s">
        <v>234</v>
      </c>
      <c r="D106" s="1" t="s">
        <v>771</v>
      </c>
    </row>
    <row r="107" spans="1:16" x14ac:dyDescent="0.25">
      <c r="A107" s="1">
        <v>106</v>
      </c>
      <c r="B107" s="1" t="str">
        <f t="shared" si="9"/>
        <v>c101:e109</v>
      </c>
      <c r="C107" s="1" t="s">
        <v>1419</v>
      </c>
      <c r="D107" s="1" t="s">
        <v>772</v>
      </c>
    </row>
    <row r="108" spans="1:16" x14ac:dyDescent="0.25">
      <c r="A108" s="1">
        <v>107</v>
      </c>
      <c r="B108" s="1" t="str">
        <f t="shared" si="9"/>
        <v>c101:e109</v>
      </c>
    </row>
    <row r="109" spans="1:16" x14ac:dyDescent="0.25">
      <c r="A109" s="1">
        <v>108</v>
      </c>
      <c r="B109" s="1" t="str">
        <f t="shared" si="9"/>
        <v>c101:e109</v>
      </c>
      <c r="C109" s="1" t="s">
        <v>1420</v>
      </c>
      <c r="D109" s="1" t="s">
        <v>773</v>
      </c>
    </row>
    <row r="110" spans="1:16" x14ac:dyDescent="0.25">
      <c r="A110" s="1">
        <v>109</v>
      </c>
      <c r="B110" s="1" t="str">
        <f t="shared" si="9"/>
        <v>c101:e109</v>
      </c>
    </row>
    <row r="111" spans="1:16" x14ac:dyDescent="0.25">
      <c r="A111" s="1">
        <v>110</v>
      </c>
      <c r="B111" s="1" t="str">
        <f t="shared" si="9"/>
        <v>c111:e118</v>
      </c>
      <c r="C111" s="1" t="s">
        <v>233</v>
      </c>
      <c r="D111" s="1" t="s">
        <v>774</v>
      </c>
      <c r="E111" s="1">
        <v>400</v>
      </c>
      <c r="F111" s="1" t="b">
        <f ca="1">IFERROR(MATCH(H111,Sheet2!G:G,0)&gt;0,FALSE)</f>
        <v>1</v>
      </c>
      <c r="G111" s="1">
        <f>E111</f>
        <v>400</v>
      </c>
      <c r="H111" s="1" t="str">
        <f ca="1">IFERROR(INDEX(INDIRECT($B111),MATCH(H$1,INDIRECT(SUBSTITUTE($B111,"e","c")),0),2),"")</f>
        <v>Appareo</v>
      </c>
      <c r="I111" s="1" t="str">
        <f t="shared" ref="I111:P111" ca="1" si="14">IFERROR(INDEX(INDIRECT($B111),MATCH(I$1,INDIRECT(SUBSTITUTE($B111,"e","c")),0),2),"")</f>
        <v>1810 NDSU Research Cr. North</v>
      </c>
      <c r="J111" s="1" t="str">
        <f t="shared" ca="1" si="14"/>
        <v/>
      </c>
      <c r="K111" s="1" t="str">
        <f t="shared" ca="1" si="14"/>
        <v/>
      </c>
      <c r="L111" s="1" t="str">
        <f t="shared" ca="1" si="14"/>
        <v>Fargo, ND  58102</v>
      </c>
      <c r="M111" s="1" t="str">
        <f t="shared" ca="1" si="14"/>
        <v/>
      </c>
      <c r="N111" s="1" t="str">
        <f t="shared" ca="1" si="14"/>
        <v>701-356-2200</v>
      </c>
      <c r="O111" s="1" t="str">
        <f t="shared" ca="1" si="14"/>
        <v>appareo.com</v>
      </c>
      <c r="P111" s="1" t="str">
        <f t="shared" ca="1" si="14"/>
        <v>AS9100:D and ISO 9001:2015 certified, Appareo's trusted line of Stratus products for GA includes 1090 ES transponders (with or without WAAS GPS), portable ADS-B receivers, an electronic flight bag app, and TSO'd USB charging ports. The company also develops innovative flight data monitoring solutions and aircraft communication units that enable telematics control.</v>
      </c>
    </row>
    <row r="112" spans="1:16" x14ac:dyDescent="0.25">
      <c r="A112" s="1">
        <v>111</v>
      </c>
      <c r="B112" s="1" t="str">
        <f t="shared" si="9"/>
        <v>c111:e118</v>
      </c>
    </row>
    <row r="113" spans="1:16" x14ac:dyDescent="0.25">
      <c r="A113" s="1">
        <v>112</v>
      </c>
      <c r="B113" s="1" t="str">
        <f t="shared" si="9"/>
        <v>c111:e118</v>
      </c>
      <c r="C113" s="1" t="s">
        <v>240</v>
      </c>
      <c r="D113" s="1" t="s">
        <v>775</v>
      </c>
    </row>
    <row r="114" spans="1:16" x14ac:dyDescent="0.25">
      <c r="A114" s="1">
        <v>113</v>
      </c>
      <c r="B114" s="1" t="str">
        <f t="shared" si="9"/>
        <v>c111:e118</v>
      </c>
      <c r="C114" s="1" t="s">
        <v>235</v>
      </c>
      <c r="D114" s="1" t="s">
        <v>776</v>
      </c>
    </row>
    <row r="115" spans="1:16" x14ac:dyDescent="0.25">
      <c r="A115" s="1">
        <v>114</v>
      </c>
      <c r="B115" s="1" t="str">
        <f t="shared" si="9"/>
        <v>c111:e118</v>
      </c>
      <c r="C115" s="1" t="s">
        <v>234</v>
      </c>
      <c r="D115" s="1" t="s">
        <v>777</v>
      </c>
    </row>
    <row r="116" spans="1:16" x14ac:dyDescent="0.25">
      <c r="A116" s="1">
        <v>115</v>
      </c>
      <c r="B116" s="1" t="str">
        <f t="shared" si="9"/>
        <v>c111:e118</v>
      </c>
      <c r="C116" s="1" t="s">
        <v>1419</v>
      </c>
      <c r="D116" s="1" t="s">
        <v>778</v>
      </c>
    </row>
    <row r="117" spans="1:16" x14ac:dyDescent="0.25">
      <c r="A117" s="1">
        <v>116</v>
      </c>
      <c r="B117" s="1" t="str">
        <f t="shared" si="9"/>
        <v>c111:e118</v>
      </c>
    </row>
    <row r="118" spans="1:16" x14ac:dyDescent="0.25">
      <c r="A118" s="1">
        <v>117</v>
      </c>
      <c r="B118" s="1" t="str">
        <f t="shared" si="9"/>
        <v>c111:e118</v>
      </c>
      <c r="C118" s="1" t="s">
        <v>1420</v>
      </c>
      <c r="D118" s="1" t="s">
        <v>779</v>
      </c>
    </row>
    <row r="119" spans="1:16" x14ac:dyDescent="0.25">
      <c r="A119" s="1">
        <v>118</v>
      </c>
      <c r="B119" s="1" t="str">
        <f t="shared" si="9"/>
        <v>c111:e118</v>
      </c>
    </row>
    <row r="120" spans="1:16" x14ac:dyDescent="0.25">
      <c r="A120" s="1">
        <v>119</v>
      </c>
      <c r="B120" s="1" t="str">
        <f t="shared" si="9"/>
        <v>c120:e127</v>
      </c>
      <c r="C120" s="1" t="s">
        <v>233</v>
      </c>
      <c r="D120" s="1" t="s">
        <v>780</v>
      </c>
      <c r="E120" s="1">
        <v>807</v>
      </c>
      <c r="F120" s="1" t="b">
        <f ca="1">IFERROR(MATCH(H120,Sheet2!G:G,0)&gt;0,FALSE)</f>
        <v>0</v>
      </c>
      <c r="G120" s="1">
        <f>E120</f>
        <v>807</v>
      </c>
      <c r="H120" s="1" t="str">
        <f ca="1">IFERROR(INDEX(INDIRECT($B120),MATCH(H$1,INDIRECT(SUBSTITUTE($B120,"e","c")),0),2),"")</f>
        <v>Applied Avionics Inc.</v>
      </c>
      <c r="I120" s="1" t="str">
        <f t="shared" ref="I120:P120" ca="1" si="15">IFERROR(INDEX(INDIRECT($B120),MATCH(I$1,INDIRECT(SUBSTITUTE($B120,"e","c")),0),2),"")</f>
        <v>3201 Sandy Lane</v>
      </c>
      <c r="J120" s="1" t="str">
        <f t="shared" ca="1" si="15"/>
        <v/>
      </c>
      <c r="K120" s="1" t="str">
        <f t="shared" ca="1" si="15"/>
        <v/>
      </c>
      <c r="L120" s="1" t="str">
        <f t="shared" ca="1" si="15"/>
        <v>Fort Worth, TX  76112</v>
      </c>
      <c r="M120" s="1" t="str">
        <f t="shared" ca="1" si="15"/>
        <v/>
      </c>
      <c r="N120" s="1" t="str">
        <f t="shared" ca="1" si="15"/>
        <v>817-451-1141</v>
      </c>
      <c r="O120" s="1" t="str">
        <f t="shared" ca="1" si="15"/>
        <v>www.appliedavionics.com</v>
      </c>
      <c r="P120" s="1" t="str">
        <f t="shared" ca="1" si="15"/>
        <v>Applied Avionics is the manufacturer of the VIVISUN Advanced Lighted Pushbutton Switches and Indicators and NEXSYS Avionics Interface Solutions. Using NEXSYS Component Technology, electrical system designers can create custom avionics solutions directly inside of VIVISUN switches and NEXSYS Modules. This powerful and flexible platform provides significant SWaP advantages, a simpler certification process and a reduced bill of materials.</v>
      </c>
    </row>
    <row r="121" spans="1:16" x14ac:dyDescent="0.25">
      <c r="A121" s="1">
        <v>120</v>
      </c>
      <c r="B121" s="1" t="str">
        <f t="shared" si="9"/>
        <v>c120:e127</v>
      </c>
    </row>
    <row r="122" spans="1:16" x14ac:dyDescent="0.25">
      <c r="A122" s="1">
        <v>121</v>
      </c>
      <c r="B122" s="1" t="str">
        <f t="shared" si="9"/>
        <v>c120:e127</v>
      </c>
      <c r="C122" s="1" t="s">
        <v>240</v>
      </c>
      <c r="D122" s="1" t="s">
        <v>781</v>
      </c>
    </row>
    <row r="123" spans="1:16" x14ac:dyDescent="0.25">
      <c r="A123" s="1">
        <v>122</v>
      </c>
      <c r="B123" s="1" t="str">
        <f t="shared" si="9"/>
        <v>c120:e127</v>
      </c>
      <c r="C123" s="1" t="s">
        <v>235</v>
      </c>
      <c r="D123" s="1" t="s">
        <v>782</v>
      </c>
    </row>
    <row r="124" spans="1:16" x14ac:dyDescent="0.25">
      <c r="A124" s="1">
        <v>123</v>
      </c>
      <c r="B124" s="1" t="str">
        <f t="shared" si="9"/>
        <v>c120:e127</v>
      </c>
      <c r="C124" s="1" t="s">
        <v>234</v>
      </c>
      <c r="D124" s="1" t="s">
        <v>783</v>
      </c>
    </row>
    <row r="125" spans="1:16" x14ac:dyDescent="0.25">
      <c r="A125" s="1">
        <v>124</v>
      </c>
      <c r="B125" s="1" t="str">
        <f t="shared" si="9"/>
        <v>c120:e127</v>
      </c>
      <c r="C125" s="1" t="s">
        <v>1419</v>
      </c>
      <c r="D125" s="1" t="s">
        <v>784</v>
      </c>
    </row>
    <row r="126" spans="1:16" x14ac:dyDescent="0.25">
      <c r="A126" s="1">
        <v>125</v>
      </c>
      <c r="B126" s="1" t="str">
        <f t="shared" si="9"/>
        <v>c120:e127</v>
      </c>
    </row>
    <row r="127" spans="1:16" x14ac:dyDescent="0.25">
      <c r="A127" s="1">
        <v>126</v>
      </c>
      <c r="B127" s="1" t="str">
        <f t="shared" si="9"/>
        <v>c120:e127</v>
      </c>
      <c r="C127" s="1" t="s">
        <v>1420</v>
      </c>
      <c r="D127" s="1" t="s">
        <v>785</v>
      </c>
    </row>
    <row r="128" spans="1:16" x14ac:dyDescent="0.25">
      <c r="A128" s="1">
        <v>127</v>
      </c>
      <c r="B128" s="1" t="str">
        <f t="shared" si="9"/>
        <v>c120:e127</v>
      </c>
    </row>
    <row r="129" spans="1:16" x14ac:dyDescent="0.25">
      <c r="A129" s="1">
        <v>128</v>
      </c>
      <c r="B129" s="1" t="str">
        <f t="shared" si="9"/>
        <v>c129:e136</v>
      </c>
      <c r="C129" s="1" t="s">
        <v>233</v>
      </c>
      <c r="D129" s="1" t="s">
        <v>786</v>
      </c>
      <c r="E129" s="1">
        <v>523</v>
      </c>
      <c r="F129" s="1" t="b">
        <f ca="1">IFERROR(MATCH(H129,Sheet2!G:G,0)&gt;0,FALSE)</f>
        <v>1</v>
      </c>
      <c r="G129" s="1">
        <f>E129</f>
        <v>523</v>
      </c>
      <c r="H129" s="1" t="str">
        <f ca="1">IFERROR(INDEX(INDIRECT($B129),MATCH(H$1,INDIRECT(SUBSTITUTE($B129,"e","c")),0),2),"")</f>
        <v>Aspen Avionics Inc.</v>
      </c>
      <c r="I129" s="1" t="str">
        <f t="shared" ref="I129:P129" ca="1" si="16">IFERROR(INDEX(INDIRECT($B129),MATCH(I$1,INDIRECT(SUBSTITUTE($B129,"e","c")),0),2),"")</f>
        <v>5001 Indian School Road NE</v>
      </c>
      <c r="J129" s="1" t="str">
        <f t="shared" ca="1" si="16"/>
        <v/>
      </c>
      <c r="K129" s="1" t="str">
        <f t="shared" ca="1" si="16"/>
        <v/>
      </c>
      <c r="L129" s="1" t="str">
        <f t="shared" ca="1" si="16"/>
        <v>Albuquerque, NM  87110</v>
      </c>
      <c r="M129" s="1" t="str">
        <f t="shared" ca="1" si="16"/>
        <v/>
      </c>
      <c r="N129" s="1" t="str">
        <f t="shared" ca="1" si="16"/>
        <v>505-856-5034</v>
      </c>
      <c r="O129" s="1" t="str">
        <f t="shared" ca="1" si="16"/>
        <v>www.aspenavionics.com</v>
      </c>
      <c r="P129" s="1" t="str">
        <f t="shared" ca="1" si="16"/>
        <v>Aspen Avionics brings advanced digital technology to the aerospace community by providing cost-effective and reliable glass cockpit solutions to general aviation, and offers its patented Connected technology to all commercial aerospace segments. Aspen’s NexNav GPS solutions for the aerospace industry have a proven track record in civil and military, manned and unmanned applications.</v>
      </c>
    </row>
    <row r="130" spans="1:16" x14ac:dyDescent="0.25">
      <c r="A130" s="1">
        <v>129</v>
      </c>
      <c r="B130" s="1" t="str">
        <f t="shared" si="9"/>
        <v>c129:e136</v>
      </c>
    </row>
    <row r="131" spans="1:16" x14ac:dyDescent="0.25">
      <c r="A131" s="1">
        <v>130</v>
      </c>
      <c r="B131" s="1" t="str">
        <f t="shared" ref="B131:B194" si="17">IF(C131="Name:","c"&amp;ROW(A131)&amp;":e"&amp;MATCH("Name:",C132:C2129,0)+ROW(A131)-2,B130)</f>
        <v>c129:e136</v>
      </c>
      <c r="C131" s="1" t="s">
        <v>240</v>
      </c>
      <c r="D131" s="1" t="s">
        <v>787</v>
      </c>
    </row>
    <row r="132" spans="1:16" x14ac:dyDescent="0.25">
      <c r="A132" s="1">
        <v>131</v>
      </c>
      <c r="B132" s="1" t="str">
        <f t="shared" si="17"/>
        <v>c129:e136</v>
      </c>
      <c r="C132" s="1" t="s">
        <v>235</v>
      </c>
      <c r="D132" s="1" t="s">
        <v>788</v>
      </c>
    </row>
    <row r="133" spans="1:16" x14ac:dyDescent="0.25">
      <c r="A133" s="1">
        <v>132</v>
      </c>
      <c r="B133" s="1" t="str">
        <f t="shared" si="17"/>
        <v>c129:e136</v>
      </c>
      <c r="C133" s="1" t="s">
        <v>234</v>
      </c>
      <c r="D133" s="1" t="s">
        <v>789</v>
      </c>
    </row>
    <row r="134" spans="1:16" x14ac:dyDescent="0.25">
      <c r="A134" s="1">
        <v>133</v>
      </c>
      <c r="B134" s="1" t="str">
        <f t="shared" si="17"/>
        <v>c129:e136</v>
      </c>
      <c r="C134" s="1" t="s">
        <v>1419</v>
      </c>
      <c r="D134" s="1" t="s">
        <v>790</v>
      </c>
    </row>
    <row r="135" spans="1:16" x14ac:dyDescent="0.25">
      <c r="A135" s="1">
        <v>134</v>
      </c>
      <c r="B135" s="1" t="str">
        <f t="shared" si="17"/>
        <v>c129:e136</v>
      </c>
    </row>
    <row r="136" spans="1:16" x14ac:dyDescent="0.25">
      <c r="A136" s="1">
        <v>135</v>
      </c>
      <c r="B136" s="1" t="str">
        <f t="shared" si="17"/>
        <v>c129:e136</v>
      </c>
      <c r="C136" s="1" t="s">
        <v>1420</v>
      </c>
      <c r="D136" s="1" t="s">
        <v>791</v>
      </c>
    </row>
    <row r="137" spans="1:16" x14ac:dyDescent="0.25">
      <c r="A137" s="1">
        <v>136</v>
      </c>
      <c r="B137" s="1" t="str">
        <f t="shared" si="17"/>
        <v>c129:e136</v>
      </c>
    </row>
    <row r="138" spans="1:16" x14ac:dyDescent="0.25">
      <c r="A138" s="1">
        <v>137</v>
      </c>
      <c r="B138" s="1" t="str">
        <f t="shared" si="17"/>
        <v>c138:e145</v>
      </c>
      <c r="C138" s="1" t="s">
        <v>233</v>
      </c>
      <c r="D138" s="1" t="s">
        <v>792</v>
      </c>
      <c r="E138" s="1">
        <v>811</v>
      </c>
      <c r="F138" s="1" t="b">
        <f ca="1">IFERROR(MATCH(H138,Sheet2!G:G,0)&gt;0,FALSE)</f>
        <v>0</v>
      </c>
      <c r="G138" s="1">
        <f>E138</f>
        <v>811</v>
      </c>
      <c r="H138" s="1" t="str">
        <f ca="1">IFERROR(INDEX(INDIRECT($B138),MATCH(H$1,INDIRECT(SUBSTITUTE($B138,"e","c")),0),2),"")</f>
        <v>Astro Tool Corp.</v>
      </c>
      <c r="I138" s="1" t="str">
        <f t="shared" ref="I138:P138" ca="1" si="18">IFERROR(INDEX(INDIRECT($B138),MATCH(I$1,INDIRECT(SUBSTITUTE($B138,"e","c")),0),2),"")</f>
        <v>21615 SW T-V Highway</v>
      </c>
      <c r="J138" s="1" t="str">
        <f t="shared" ca="1" si="18"/>
        <v/>
      </c>
      <c r="K138" s="1" t="str">
        <f t="shared" ca="1" si="18"/>
        <v/>
      </c>
      <c r="L138" s="1" t="str">
        <f t="shared" ca="1" si="18"/>
        <v>Beaverton, OR  97003</v>
      </c>
      <c r="M138" s="1" t="str">
        <f t="shared" ca="1" si="18"/>
        <v/>
      </c>
      <c r="N138" s="1" t="str">
        <f t="shared" ca="1" si="18"/>
        <v>503-642-9853</v>
      </c>
      <c r="O138" s="1" t="str">
        <f t="shared" ca="1" si="18"/>
        <v>www.astrotool.com</v>
      </c>
      <c r="P138" s="1" t="str">
        <f t="shared" ca="1" si="18"/>
        <v>Astro Tool Corp. is a leading manufacturer of connector and wire harness repair and assembly tooling, including crimping tools, insertion/removal tools and aircraft connector service kits.</v>
      </c>
    </row>
    <row r="139" spans="1:16" x14ac:dyDescent="0.25">
      <c r="A139" s="1">
        <v>138</v>
      </c>
      <c r="B139" s="1" t="str">
        <f t="shared" si="17"/>
        <v>c138:e145</v>
      </c>
    </row>
    <row r="140" spans="1:16" x14ac:dyDescent="0.25">
      <c r="A140" s="1">
        <v>139</v>
      </c>
      <c r="B140" s="1" t="str">
        <f t="shared" si="17"/>
        <v>c138:e145</v>
      </c>
      <c r="C140" s="1" t="s">
        <v>240</v>
      </c>
      <c r="D140" s="1" t="s">
        <v>793</v>
      </c>
    </row>
    <row r="141" spans="1:16" x14ac:dyDescent="0.25">
      <c r="A141" s="1">
        <v>140</v>
      </c>
      <c r="B141" s="1" t="str">
        <f t="shared" si="17"/>
        <v>c138:e145</v>
      </c>
      <c r="C141" s="1" t="s">
        <v>235</v>
      </c>
      <c r="D141" s="1" t="s">
        <v>794</v>
      </c>
    </row>
    <row r="142" spans="1:16" x14ac:dyDescent="0.25">
      <c r="A142" s="1">
        <v>141</v>
      </c>
      <c r="B142" s="1" t="str">
        <f t="shared" si="17"/>
        <v>c138:e145</v>
      </c>
      <c r="C142" s="1" t="s">
        <v>234</v>
      </c>
      <c r="D142" s="1" t="s">
        <v>795</v>
      </c>
    </row>
    <row r="143" spans="1:16" x14ac:dyDescent="0.25">
      <c r="A143" s="1">
        <v>142</v>
      </c>
      <c r="B143" s="1" t="str">
        <f t="shared" si="17"/>
        <v>c138:e145</v>
      </c>
      <c r="C143" s="1" t="s">
        <v>1419</v>
      </c>
      <c r="D143" s="1" t="s">
        <v>796</v>
      </c>
    </row>
    <row r="144" spans="1:16" x14ac:dyDescent="0.25">
      <c r="A144" s="1">
        <v>143</v>
      </c>
      <c r="B144" s="1" t="str">
        <f t="shared" si="17"/>
        <v>c138:e145</v>
      </c>
    </row>
    <row r="145" spans="1:16" x14ac:dyDescent="0.25">
      <c r="A145" s="1">
        <v>144</v>
      </c>
      <c r="B145" s="1" t="str">
        <f t="shared" si="17"/>
        <v>c138:e145</v>
      </c>
      <c r="C145" s="1" t="s">
        <v>1420</v>
      </c>
      <c r="D145" s="1" t="s">
        <v>797</v>
      </c>
    </row>
    <row r="146" spans="1:16" x14ac:dyDescent="0.25">
      <c r="A146" s="1">
        <v>145</v>
      </c>
      <c r="B146" s="1" t="str">
        <f t="shared" si="17"/>
        <v>c138:e145</v>
      </c>
    </row>
    <row r="147" spans="1:16" x14ac:dyDescent="0.25">
      <c r="A147" s="1">
        <v>146</v>
      </c>
      <c r="B147" s="1" t="str">
        <f t="shared" si="17"/>
        <v>c147:e154</v>
      </c>
      <c r="C147" s="1" t="s">
        <v>233</v>
      </c>
      <c r="D147" s="1" t="s">
        <v>798</v>
      </c>
      <c r="E147" s="1">
        <v>610</v>
      </c>
      <c r="F147" s="1" t="b">
        <f ca="1">IFERROR(MATCH(H147,Sheet2!G:G,0)&gt;0,FALSE)</f>
        <v>0</v>
      </c>
      <c r="G147" s="1">
        <f>E147</f>
        <v>610</v>
      </c>
      <c r="H147" s="1" t="str">
        <f ca="1">IFERROR(INDEX(INDIRECT($B147),MATCH(H$1,INDIRECT(SUBSTITUTE($B147,"e","c")),0),2),"")</f>
        <v>Astronautics Corporation of America</v>
      </c>
      <c r="I147" s="1" t="str">
        <f t="shared" ref="I147:P147" ca="1" si="19">IFERROR(INDEX(INDIRECT($B147),MATCH(I$1,INDIRECT(SUBSTITUTE($B147,"e","c")),0),2),"")</f>
        <v>135 W. Forest Hill Ave.</v>
      </c>
      <c r="J147" s="1" t="str">
        <f t="shared" ca="1" si="19"/>
        <v/>
      </c>
      <c r="K147" s="1" t="str">
        <f t="shared" ca="1" si="19"/>
        <v/>
      </c>
      <c r="L147" s="1" t="str">
        <f t="shared" ca="1" si="19"/>
        <v>Oak Creek, WI  53154-0121</v>
      </c>
      <c r="M147" s="1" t="str">
        <f t="shared" ca="1" si="19"/>
        <v/>
      </c>
      <c r="N147" s="1" t="str">
        <f t="shared" ca="1" si="19"/>
        <v>414-449-4000</v>
      </c>
      <c r="O147" s="1" t="str">
        <f t="shared" ca="1" si="19"/>
        <v>www.astronautics.com</v>
      </c>
      <c r="P147" s="1" t="str">
        <f t="shared" ca="1" si="19"/>
        <v>Astronautics is a leading designer and manufacturer of secure and reliable avionics systems for retrofit and OEM applications. The company’s innovative products include certified primary flight, multifunction, and engine displays, cockpit and cabin connectivity solutions, EFBs, and servers for fixed- and rotary-wing aircraft. Services include cockpit integration and custom software tailored to meet the mission.</v>
      </c>
    </row>
    <row r="148" spans="1:16" x14ac:dyDescent="0.25">
      <c r="A148" s="1">
        <v>147</v>
      </c>
      <c r="B148" s="1" t="str">
        <f t="shared" si="17"/>
        <v>c147:e154</v>
      </c>
    </row>
    <row r="149" spans="1:16" x14ac:dyDescent="0.25">
      <c r="A149" s="1">
        <v>148</v>
      </c>
      <c r="B149" s="1" t="str">
        <f t="shared" si="17"/>
        <v>c147:e154</v>
      </c>
      <c r="C149" s="1" t="s">
        <v>240</v>
      </c>
      <c r="D149" s="1" t="s">
        <v>799</v>
      </c>
    </row>
    <row r="150" spans="1:16" x14ac:dyDescent="0.25">
      <c r="A150" s="1">
        <v>149</v>
      </c>
      <c r="B150" s="1" t="str">
        <f t="shared" si="17"/>
        <v>c147:e154</v>
      </c>
      <c r="C150" s="1" t="s">
        <v>235</v>
      </c>
      <c r="D150" s="1" t="s">
        <v>800</v>
      </c>
    </row>
    <row r="151" spans="1:16" x14ac:dyDescent="0.25">
      <c r="A151" s="1">
        <v>150</v>
      </c>
      <c r="B151" s="1" t="str">
        <f t="shared" si="17"/>
        <v>c147:e154</v>
      </c>
      <c r="C151" s="1" t="s">
        <v>234</v>
      </c>
      <c r="D151" s="1" t="s">
        <v>801</v>
      </c>
    </row>
    <row r="152" spans="1:16" x14ac:dyDescent="0.25">
      <c r="A152" s="1">
        <v>151</v>
      </c>
      <c r="B152" s="1" t="str">
        <f t="shared" si="17"/>
        <v>c147:e154</v>
      </c>
      <c r="C152" s="1" t="s">
        <v>1419</v>
      </c>
      <c r="D152" s="1" t="s">
        <v>802</v>
      </c>
    </row>
    <row r="153" spans="1:16" x14ac:dyDescent="0.25">
      <c r="A153" s="1">
        <v>152</v>
      </c>
      <c r="B153" s="1" t="str">
        <f t="shared" si="17"/>
        <v>c147:e154</v>
      </c>
    </row>
    <row r="154" spans="1:16" x14ac:dyDescent="0.25">
      <c r="A154" s="1">
        <v>153</v>
      </c>
      <c r="B154" s="1" t="str">
        <f t="shared" si="17"/>
        <v>c147:e154</v>
      </c>
      <c r="C154" s="1" t="s">
        <v>1420</v>
      </c>
      <c r="D154" s="1" t="s">
        <v>803</v>
      </c>
    </row>
    <row r="155" spans="1:16" x14ac:dyDescent="0.25">
      <c r="A155" s="1">
        <v>154</v>
      </c>
      <c r="B155" s="1" t="str">
        <f t="shared" si="17"/>
        <v>c147:e154</v>
      </c>
    </row>
    <row r="156" spans="1:16" x14ac:dyDescent="0.25">
      <c r="A156" s="1">
        <v>155</v>
      </c>
      <c r="B156" s="1" t="str">
        <f t="shared" si="17"/>
        <v>c156:e161</v>
      </c>
      <c r="C156" s="1" t="s">
        <v>233</v>
      </c>
      <c r="D156" s="1" t="s">
        <v>804</v>
      </c>
      <c r="E156" s="1">
        <v>1016</v>
      </c>
      <c r="F156" s="1" t="b">
        <f ca="1">IFERROR(MATCH(H156,Sheet2!G:G,0)&gt;0,FALSE)</f>
        <v>0</v>
      </c>
      <c r="G156" s="1">
        <f>E156</f>
        <v>1016</v>
      </c>
      <c r="H156" s="1" t="str">
        <f ca="1">IFERROR(INDEX(INDIRECT($B156),MATCH(H$1,INDIRECT(SUBSTITUTE($B156,"e","c")),0),2),"")</f>
        <v>Astronics Max-Viz</v>
      </c>
      <c r="I156" s="1" t="str">
        <f t="shared" ref="I156:P156" ca="1" si="20">IFERROR(INDEX(INDIRECT($B156),MATCH(I$1,INDIRECT(SUBSTITUTE($B156,"e","c")),0),2),"")</f>
        <v>11241 SE Hwy 212</v>
      </c>
      <c r="J156" s="1" t="str">
        <f t="shared" ca="1" si="20"/>
        <v/>
      </c>
      <c r="K156" s="1" t="str">
        <f t="shared" ca="1" si="20"/>
        <v/>
      </c>
      <c r="L156" s="1" t="str">
        <f t="shared" ca="1" si="20"/>
        <v>Clackamas, OR  97015</v>
      </c>
      <c r="M156" s="1" t="str">
        <f t="shared" ca="1" si="20"/>
        <v/>
      </c>
      <c r="N156" s="1" t="str">
        <f t="shared" ca="1" si="20"/>
        <v>503-968-3036</v>
      </c>
      <c r="O156" s="1" t="str">
        <f t="shared" ca="1" si="20"/>
        <v>www.astronics.com</v>
      </c>
      <c r="P156" s="1" t="str">
        <f t="shared" ca="1" si="20"/>
        <v/>
      </c>
    </row>
    <row r="157" spans="1:16" x14ac:dyDescent="0.25">
      <c r="A157" s="1">
        <v>156</v>
      </c>
      <c r="B157" s="1" t="str">
        <f t="shared" si="17"/>
        <v>c156:e161</v>
      </c>
    </row>
    <row r="158" spans="1:16" x14ac:dyDescent="0.25">
      <c r="A158" s="1">
        <v>157</v>
      </c>
      <c r="B158" s="1" t="str">
        <f t="shared" si="17"/>
        <v>c156:e161</v>
      </c>
      <c r="C158" s="1" t="s">
        <v>240</v>
      </c>
      <c r="D158" s="1" t="s">
        <v>805</v>
      </c>
    </row>
    <row r="159" spans="1:16" x14ac:dyDescent="0.25">
      <c r="A159" s="1">
        <v>158</v>
      </c>
      <c r="B159" s="1" t="str">
        <f t="shared" si="17"/>
        <v>c156:e161</v>
      </c>
      <c r="C159" s="1" t="s">
        <v>235</v>
      </c>
      <c r="D159" s="1" t="s">
        <v>806</v>
      </c>
    </row>
    <row r="160" spans="1:16" x14ac:dyDescent="0.25">
      <c r="A160" s="1">
        <v>159</v>
      </c>
      <c r="B160" s="1" t="str">
        <f t="shared" si="17"/>
        <v>c156:e161</v>
      </c>
      <c r="C160" s="1" t="s">
        <v>234</v>
      </c>
      <c r="D160" s="1" t="s">
        <v>807</v>
      </c>
    </row>
    <row r="161" spans="1:16" x14ac:dyDescent="0.25">
      <c r="A161" s="1">
        <v>160</v>
      </c>
      <c r="B161" s="1" t="str">
        <f t="shared" si="17"/>
        <v>c156:e161</v>
      </c>
      <c r="C161" s="1" t="s">
        <v>1419</v>
      </c>
      <c r="D161" s="1" t="s">
        <v>808</v>
      </c>
    </row>
    <row r="162" spans="1:16" x14ac:dyDescent="0.25">
      <c r="A162" s="1">
        <v>161</v>
      </c>
      <c r="B162" s="1" t="str">
        <f t="shared" si="17"/>
        <v>c156:e161</v>
      </c>
    </row>
    <row r="163" spans="1:16" x14ac:dyDescent="0.25">
      <c r="A163" s="1">
        <v>162</v>
      </c>
      <c r="B163" s="1" t="str">
        <f t="shared" si="17"/>
        <v>c163:e168</v>
      </c>
      <c r="C163" s="1" t="s">
        <v>233</v>
      </c>
      <c r="D163" s="1" t="s">
        <v>809</v>
      </c>
      <c r="E163" s="1">
        <v>1207</v>
      </c>
      <c r="F163" s="1" t="b">
        <f ca="1">IFERROR(MATCH(H163,Sheet2!G:G,0)&gt;0,FALSE)</f>
        <v>0</v>
      </c>
      <c r="G163" s="1">
        <f>E163</f>
        <v>1207</v>
      </c>
      <c r="H163" s="1" t="str">
        <f ca="1">IFERROR(INDEX(INDIRECT($B163),MATCH(H$1,INDIRECT(SUBSTITUTE($B163,"e","c")),0),2),"")</f>
        <v>ATEQ &amp; Cobra Systems</v>
      </c>
      <c r="I163" s="1" t="str">
        <f t="shared" ref="I163:P163" ca="1" si="21">IFERROR(INDEX(INDIRECT($B163),MATCH(I$1,INDIRECT(SUBSTITUTE($B163,"e","c")),0),2),"")</f>
        <v>3216 S. Nordic Road</v>
      </c>
      <c r="J163" s="1" t="str">
        <f t="shared" ca="1" si="21"/>
        <v/>
      </c>
      <c r="K163" s="1" t="str">
        <f t="shared" ca="1" si="21"/>
        <v/>
      </c>
      <c r="L163" s="1" t="str">
        <f t="shared" ca="1" si="21"/>
        <v>Arlington Heights, IL  60005</v>
      </c>
      <c r="M163" s="1" t="str">
        <f t="shared" ca="1" si="21"/>
        <v/>
      </c>
      <c r="N163" s="1" t="str">
        <f t="shared" ca="1" si="21"/>
        <v>847-640-6242</v>
      </c>
      <c r="O163" s="1" t="str">
        <f t="shared" ca="1" si="21"/>
        <v>www.ateq-aviation.com</v>
      </c>
      <c r="P163" s="1" t="str">
        <f t="shared" ca="1" si="21"/>
        <v/>
      </c>
    </row>
    <row r="164" spans="1:16" x14ac:dyDescent="0.25">
      <c r="A164" s="1">
        <v>163</v>
      </c>
      <c r="B164" s="1" t="str">
        <f t="shared" si="17"/>
        <v>c163:e168</v>
      </c>
    </row>
    <row r="165" spans="1:16" x14ac:dyDescent="0.25">
      <c r="A165" s="1">
        <v>164</v>
      </c>
      <c r="B165" s="1" t="str">
        <f t="shared" si="17"/>
        <v>c163:e168</v>
      </c>
      <c r="C165" s="1" t="s">
        <v>240</v>
      </c>
      <c r="D165" s="1" t="s">
        <v>810</v>
      </c>
    </row>
    <row r="166" spans="1:16" x14ac:dyDescent="0.25">
      <c r="A166" s="1">
        <v>165</v>
      </c>
      <c r="B166" s="1" t="str">
        <f t="shared" si="17"/>
        <v>c163:e168</v>
      </c>
      <c r="C166" s="1" t="s">
        <v>235</v>
      </c>
      <c r="D166" s="1" t="s">
        <v>811</v>
      </c>
    </row>
    <row r="167" spans="1:16" x14ac:dyDescent="0.25">
      <c r="A167" s="1">
        <v>166</v>
      </c>
      <c r="B167" s="1" t="str">
        <f t="shared" si="17"/>
        <v>c163:e168</v>
      </c>
      <c r="C167" s="1" t="s">
        <v>234</v>
      </c>
      <c r="D167" s="1" t="s">
        <v>812</v>
      </c>
    </row>
    <row r="168" spans="1:16" x14ac:dyDescent="0.25">
      <c r="A168" s="1">
        <v>167</v>
      </c>
      <c r="B168" s="1" t="str">
        <f t="shared" si="17"/>
        <v>c163:e168</v>
      </c>
      <c r="C168" s="1" t="s">
        <v>1419</v>
      </c>
      <c r="D168" s="1" t="s">
        <v>813</v>
      </c>
    </row>
    <row r="169" spans="1:16" x14ac:dyDescent="0.25">
      <c r="A169" s="1">
        <v>168</v>
      </c>
      <c r="B169" s="1" t="str">
        <f t="shared" si="17"/>
        <v>c163:e168</v>
      </c>
    </row>
    <row r="170" spans="1:16" x14ac:dyDescent="0.25">
      <c r="A170" s="1">
        <v>169</v>
      </c>
      <c r="B170" s="1" t="str">
        <f t="shared" si="17"/>
        <v>c170:e177</v>
      </c>
      <c r="C170" s="1" t="s">
        <v>233</v>
      </c>
      <c r="D170" s="1" t="s">
        <v>814</v>
      </c>
      <c r="E170" s="1">
        <v>817</v>
      </c>
      <c r="F170" s="1" t="b">
        <f ca="1">IFERROR(MATCH(H170,Sheet2!G:G,0)&gt;0,FALSE)</f>
        <v>1</v>
      </c>
      <c r="G170" s="1">
        <f>E170</f>
        <v>817</v>
      </c>
      <c r="H170" s="1" t="str">
        <f ca="1">IFERROR(INDEX(INDIRECT($B170),MATCH(H$1,INDIRECT(SUBSTITUTE($B170,"e","c")),0),2),"")</f>
        <v>Avidyne Corp.</v>
      </c>
      <c r="I170" s="1" t="str">
        <f t="shared" ref="I170:P170" ca="1" si="22">IFERROR(INDEX(INDIRECT($B170),MATCH(I$1,INDIRECT(SUBSTITUTE($B170,"e","c")),0),2),"")</f>
        <v>710 North Drive</v>
      </c>
      <c r="J170" s="1" t="str">
        <f t="shared" ca="1" si="22"/>
        <v/>
      </c>
      <c r="K170" s="1" t="str">
        <f t="shared" ca="1" si="22"/>
        <v/>
      </c>
      <c r="L170" s="1" t="str">
        <f t="shared" ca="1" si="22"/>
        <v>Melbourne, FL  32934</v>
      </c>
      <c r="M170" s="1" t="str">
        <f t="shared" ca="1" si="22"/>
        <v/>
      </c>
      <c r="N170" s="1" t="str">
        <f t="shared" ca="1" si="22"/>
        <v>321-751-8520</v>
      </c>
      <c r="O170" s="1" t="str">
        <f t="shared" ca="1" si="22"/>
        <v>www.avidyne.com</v>
      </c>
      <c r="P170" s="1" t="str">
        <f t="shared" ca="1" si="22"/>
        <v>Avidyne Corp. provides innovative, easy-to-use avionics that improve safety and utility. Avidyne offers a full line of avionics systems, including ATLAS and HELIOS FMS systems, plus IFD550, IFD540 and IFD440 FMS/GPS/nav/comms with synthetic vision, AMX240 audio panel, and ADS-B-capable AXP340 and AXP322 transponders, SkyTrax100 ADS-B receiver, and SkyTrax600 traffic advisory systems with ADS-B In.</v>
      </c>
    </row>
    <row r="171" spans="1:16" x14ac:dyDescent="0.25">
      <c r="A171" s="1">
        <v>170</v>
      </c>
      <c r="B171" s="1" t="str">
        <f t="shared" si="17"/>
        <v>c170:e177</v>
      </c>
    </row>
    <row r="172" spans="1:16" x14ac:dyDescent="0.25">
      <c r="A172" s="1">
        <v>171</v>
      </c>
      <c r="B172" s="1" t="str">
        <f t="shared" si="17"/>
        <v>c170:e177</v>
      </c>
      <c r="C172" s="1" t="s">
        <v>240</v>
      </c>
      <c r="D172" s="1" t="s">
        <v>815</v>
      </c>
    </row>
    <row r="173" spans="1:16" x14ac:dyDescent="0.25">
      <c r="A173" s="1">
        <v>172</v>
      </c>
      <c r="B173" s="1" t="str">
        <f t="shared" si="17"/>
        <v>c170:e177</v>
      </c>
      <c r="C173" s="1" t="s">
        <v>235</v>
      </c>
      <c r="D173" s="1" t="s">
        <v>816</v>
      </c>
    </row>
    <row r="174" spans="1:16" x14ac:dyDescent="0.25">
      <c r="A174" s="1">
        <v>173</v>
      </c>
      <c r="B174" s="1" t="str">
        <f t="shared" si="17"/>
        <v>c170:e177</v>
      </c>
      <c r="C174" s="1" t="s">
        <v>234</v>
      </c>
      <c r="D174" s="1" t="s">
        <v>817</v>
      </c>
    </row>
    <row r="175" spans="1:16" x14ac:dyDescent="0.25">
      <c r="A175" s="1">
        <v>174</v>
      </c>
      <c r="B175" s="1" t="str">
        <f t="shared" si="17"/>
        <v>c170:e177</v>
      </c>
      <c r="C175" s="1" t="s">
        <v>1419</v>
      </c>
      <c r="D175" s="1" t="s">
        <v>818</v>
      </c>
    </row>
    <row r="176" spans="1:16" x14ac:dyDescent="0.25">
      <c r="A176" s="1">
        <v>175</v>
      </c>
      <c r="B176" s="1" t="str">
        <f t="shared" si="17"/>
        <v>c170:e177</v>
      </c>
    </row>
    <row r="177" spans="1:16" x14ac:dyDescent="0.25">
      <c r="A177" s="1">
        <v>176</v>
      </c>
      <c r="B177" s="1" t="str">
        <f t="shared" si="17"/>
        <v>c170:e177</v>
      </c>
      <c r="C177" s="1" t="s">
        <v>1420</v>
      </c>
      <c r="D177" s="1" t="s">
        <v>819</v>
      </c>
    </row>
    <row r="178" spans="1:16" x14ac:dyDescent="0.25">
      <c r="A178" s="1">
        <v>177</v>
      </c>
      <c r="B178" s="1" t="str">
        <f t="shared" si="17"/>
        <v>c170:e177</v>
      </c>
    </row>
    <row r="179" spans="1:16" x14ac:dyDescent="0.25">
      <c r="A179" s="1">
        <v>178</v>
      </c>
      <c r="B179" s="1" t="str">
        <f t="shared" si="17"/>
        <v>c179:e186</v>
      </c>
      <c r="C179" s="1" t="s">
        <v>233</v>
      </c>
      <c r="D179" s="1" t="s">
        <v>820</v>
      </c>
      <c r="E179" s="1">
        <v>1121</v>
      </c>
      <c r="F179" s="1" t="b">
        <f ca="1">IFERROR(MATCH(H179,Sheet2!G:G,0)&gt;0,FALSE)</f>
        <v>0</v>
      </c>
      <c r="G179" s="1">
        <f>E179</f>
        <v>1121</v>
      </c>
      <c r="H179" s="1" t="str">
        <f ca="1">IFERROR(INDEX(INDIRECT($B179),MATCH(H$1,INDIRECT(SUBSTITUTE($B179,"e","c")),0),2),"")</f>
        <v>Avionica LLC</v>
      </c>
      <c r="I179" s="1" t="str">
        <f t="shared" ref="I179:P179" ca="1" si="23">IFERROR(INDEX(INDIRECT($B179),MATCH(I$1,INDIRECT(SUBSTITUTE($B179,"e","c")),0),2),"")</f>
        <v>9941 W. Jessamine St.</v>
      </c>
      <c r="J179" s="1" t="str">
        <f t="shared" ca="1" si="23"/>
        <v/>
      </c>
      <c r="K179" s="1" t="str">
        <f t="shared" ca="1" si="23"/>
        <v/>
      </c>
      <c r="L179" s="1" t="str">
        <f t="shared" ca="1" si="23"/>
        <v>Miami, FL  33157</v>
      </c>
      <c r="M179" s="1" t="str">
        <f t="shared" ca="1" si="23"/>
        <v/>
      </c>
      <c r="N179" s="1" t="str">
        <f t="shared" ca="1" si="23"/>
        <v>786-544-1100</v>
      </c>
      <c r="O179" s="1" t="str">
        <f t="shared" ca="1" si="23"/>
        <v>www.avionica.com</v>
      </c>
      <c r="P179" s="1" t="str">
        <f t="shared" ca="1" si="23"/>
        <v>Headquartered in Miami for 30 years, Avionica is the world’s leading aircraft data collection and data transmission manufacturer, designing and producing innovative, safety-qualified, state-of-the-art solutions that are revolutionizing air transportation. For more information, please visit www.avionica.com or connect on Twitter and LinkedIn.</v>
      </c>
    </row>
    <row r="180" spans="1:16" x14ac:dyDescent="0.25">
      <c r="A180" s="1">
        <v>179</v>
      </c>
      <c r="B180" s="1" t="str">
        <f t="shared" si="17"/>
        <v>c179:e186</v>
      </c>
    </row>
    <row r="181" spans="1:16" x14ac:dyDescent="0.25">
      <c r="A181" s="1">
        <v>180</v>
      </c>
      <c r="B181" s="1" t="str">
        <f t="shared" si="17"/>
        <v>c179:e186</v>
      </c>
      <c r="C181" s="1" t="s">
        <v>240</v>
      </c>
      <c r="D181" s="1" t="s">
        <v>821</v>
      </c>
    </row>
    <row r="182" spans="1:16" x14ac:dyDescent="0.25">
      <c r="A182" s="1">
        <v>181</v>
      </c>
      <c r="B182" s="1" t="str">
        <f t="shared" si="17"/>
        <v>c179:e186</v>
      </c>
      <c r="C182" s="1" t="s">
        <v>235</v>
      </c>
      <c r="D182" s="1" t="s">
        <v>822</v>
      </c>
    </row>
    <row r="183" spans="1:16" x14ac:dyDescent="0.25">
      <c r="A183" s="1">
        <v>182</v>
      </c>
      <c r="B183" s="1" t="str">
        <f t="shared" si="17"/>
        <v>c179:e186</v>
      </c>
      <c r="C183" s="1" t="s">
        <v>234</v>
      </c>
      <c r="D183" s="1" t="s">
        <v>823</v>
      </c>
    </row>
    <row r="184" spans="1:16" x14ac:dyDescent="0.25">
      <c r="A184" s="1">
        <v>183</v>
      </c>
      <c r="B184" s="1" t="str">
        <f t="shared" si="17"/>
        <v>c179:e186</v>
      </c>
      <c r="C184" s="1" t="s">
        <v>1419</v>
      </c>
      <c r="D184" s="1" t="s">
        <v>824</v>
      </c>
    </row>
    <row r="185" spans="1:16" x14ac:dyDescent="0.25">
      <c r="A185" s="1">
        <v>184</v>
      </c>
      <c r="B185" s="1" t="str">
        <f t="shared" si="17"/>
        <v>c179:e186</v>
      </c>
    </row>
    <row r="186" spans="1:16" x14ac:dyDescent="0.25">
      <c r="A186" s="1">
        <v>185</v>
      </c>
      <c r="B186" s="1" t="str">
        <f t="shared" si="17"/>
        <v>c179:e186</v>
      </c>
      <c r="C186" s="1" t="s">
        <v>1420</v>
      </c>
      <c r="D186" s="1" t="s">
        <v>825</v>
      </c>
    </row>
    <row r="187" spans="1:16" x14ac:dyDescent="0.25">
      <c r="A187" s="1">
        <v>186</v>
      </c>
      <c r="B187" s="1" t="str">
        <f t="shared" si="17"/>
        <v>c179:e186</v>
      </c>
    </row>
    <row r="188" spans="1:16" x14ac:dyDescent="0.25">
      <c r="A188" s="1">
        <v>187</v>
      </c>
      <c r="B188" s="1" t="str">
        <f t="shared" si="17"/>
        <v>c188:e195</v>
      </c>
      <c r="C188" s="1" t="s">
        <v>233</v>
      </c>
      <c r="D188" s="1" t="s">
        <v>826</v>
      </c>
      <c r="E188" s="1">
        <v>509</v>
      </c>
      <c r="F188" s="1" t="b">
        <f ca="1">IFERROR(MATCH(H188,Sheet2!G:G,0)&gt;0,FALSE)</f>
        <v>0</v>
      </c>
      <c r="G188" s="1">
        <f>E188</f>
        <v>509</v>
      </c>
      <c r="H188" s="1" t="str">
        <f ca="1">IFERROR(INDEX(INDIRECT($B188),MATCH(H$1,INDIRECT(SUBSTITUTE($B188,"e","c")),0),2),"")</f>
        <v>Avionics Specialist, Inc.</v>
      </c>
      <c r="I188" s="1" t="str">
        <f t="shared" ref="I188:P188" ca="1" si="24">IFERROR(INDEX(INDIRECT($B188),MATCH(I$1,INDIRECT(SUBSTITUTE($B188,"e","c")),0),2),"")</f>
        <v>3833 Premier Ave.</v>
      </c>
      <c r="J188" s="1" t="str">
        <f t="shared" ca="1" si="24"/>
        <v/>
      </c>
      <c r="K188" s="1" t="str">
        <f t="shared" ca="1" si="24"/>
        <v/>
      </c>
      <c r="L188" s="1" t="str">
        <f t="shared" ca="1" si="24"/>
        <v>Memphis, TN  38118-6070</v>
      </c>
      <c r="M188" s="1" t="str">
        <f t="shared" ca="1" si="24"/>
        <v/>
      </c>
      <c r="N188" s="1" t="str">
        <f t="shared" ca="1" si="24"/>
        <v>901-362-9700</v>
      </c>
      <c r="O188" s="1" t="str">
        <f t="shared" ca="1" si="24"/>
        <v>www.avionics-specialist.com</v>
      </c>
      <c r="P188" s="1" t="str">
        <f t="shared" ca="1" si="24"/>
        <v>Avionics Specialist, Inc. provides services repairing and overhauling avionics and manufacturing new test equipment. The company specializes in sales and exchanges of test equipment, parts and used avionics.</v>
      </c>
    </row>
    <row r="189" spans="1:16" x14ac:dyDescent="0.25">
      <c r="A189" s="1">
        <v>188</v>
      </c>
      <c r="B189" s="1" t="str">
        <f t="shared" si="17"/>
        <v>c188:e195</v>
      </c>
    </row>
    <row r="190" spans="1:16" x14ac:dyDescent="0.25">
      <c r="A190" s="1">
        <v>189</v>
      </c>
      <c r="B190" s="1" t="str">
        <f t="shared" si="17"/>
        <v>c188:e195</v>
      </c>
      <c r="C190" s="1" t="s">
        <v>240</v>
      </c>
      <c r="D190" s="1" t="s">
        <v>827</v>
      </c>
    </row>
    <row r="191" spans="1:16" x14ac:dyDescent="0.25">
      <c r="A191" s="1">
        <v>190</v>
      </c>
      <c r="B191" s="1" t="str">
        <f t="shared" si="17"/>
        <v>c188:e195</v>
      </c>
      <c r="C191" s="1" t="s">
        <v>235</v>
      </c>
      <c r="D191" s="1" t="s">
        <v>828</v>
      </c>
    </row>
    <row r="192" spans="1:16" x14ac:dyDescent="0.25">
      <c r="A192" s="1">
        <v>191</v>
      </c>
      <c r="B192" s="1" t="str">
        <f t="shared" si="17"/>
        <v>c188:e195</v>
      </c>
      <c r="C192" s="1" t="s">
        <v>234</v>
      </c>
      <c r="D192" s="1" t="s">
        <v>829</v>
      </c>
    </row>
    <row r="193" spans="1:16" x14ac:dyDescent="0.25">
      <c r="A193" s="1">
        <v>192</v>
      </c>
      <c r="B193" s="1" t="str">
        <f t="shared" si="17"/>
        <v>c188:e195</v>
      </c>
      <c r="C193" s="1" t="s">
        <v>1419</v>
      </c>
      <c r="D193" s="1" t="s">
        <v>830</v>
      </c>
    </row>
    <row r="194" spans="1:16" x14ac:dyDescent="0.25">
      <c r="A194" s="1">
        <v>193</v>
      </c>
      <c r="B194" s="1" t="str">
        <f t="shared" si="17"/>
        <v>c188:e195</v>
      </c>
    </row>
    <row r="195" spans="1:16" x14ac:dyDescent="0.25">
      <c r="A195" s="1">
        <v>194</v>
      </c>
      <c r="B195" s="1" t="str">
        <f t="shared" ref="B195:B258" si="25">IF(C195="Name:","c"&amp;ROW(A195)&amp;":e"&amp;MATCH("Name:",C196:C2193,0)+ROW(A195)-2,B194)</f>
        <v>c188:e195</v>
      </c>
      <c r="C195" s="1" t="s">
        <v>1420</v>
      </c>
      <c r="D195" s="1" t="s">
        <v>831</v>
      </c>
    </row>
    <row r="196" spans="1:16" x14ac:dyDescent="0.25">
      <c r="A196" s="1">
        <v>195</v>
      </c>
      <c r="B196" s="1" t="str">
        <f t="shared" si="25"/>
        <v>c188:e195</v>
      </c>
    </row>
    <row r="197" spans="1:16" x14ac:dyDescent="0.25">
      <c r="A197" s="1">
        <v>196</v>
      </c>
      <c r="B197" s="1" t="str">
        <f t="shared" si="25"/>
        <v>c197:e204</v>
      </c>
      <c r="C197" s="1" t="s">
        <v>233</v>
      </c>
      <c r="D197" s="1" t="s">
        <v>832</v>
      </c>
      <c r="E197" s="1">
        <v>208</v>
      </c>
      <c r="F197" s="1" t="b">
        <f ca="1">IFERROR(MATCH(H197,Sheet2!G:G,0)&gt;0,FALSE)</f>
        <v>0</v>
      </c>
      <c r="G197" s="1">
        <f>E197</f>
        <v>208</v>
      </c>
      <c r="H197" s="1" t="str">
        <f ca="1">IFERROR(INDEX(INDIRECT($B197),MATCH(H$1,INDIRECT(SUBSTITUTE($B197,"e","c")),0),2),"")</f>
        <v>AvionTEq</v>
      </c>
      <c r="I197" s="1" t="str">
        <f t="shared" ref="I197:P197" ca="1" si="26">IFERROR(INDEX(INDIRECT($B197),MATCH(I$1,INDIRECT(SUBSTITUTE($B197,"e","c")),0),2),"")</f>
        <v>7240 Hayvenhurst Place</v>
      </c>
      <c r="J197" s="1" t="str">
        <f t="shared" ca="1" si="26"/>
        <v/>
      </c>
      <c r="K197" s="1" t="str">
        <f t="shared" ca="1" si="26"/>
        <v/>
      </c>
      <c r="L197" s="1" t="str">
        <f t="shared" ca="1" si="26"/>
        <v>Van Nuys, CA  91406</v>
      </c>
      <c r="M197" s="1" t="str">
        <f t="shared" ca="1" si="26"/>
        <v/>
      </c>
      <c r="N197" s="1" t="str">
        <f t="shared" ca="1" si="26"/>
        <v>310-649-0400/888-649-0080</v>
      </c>
      <c r="O197" s="1" t="str">
        <f t="shared" ca="1" si="26"/>
        <v>www.avionteq.com</v>
      </c>
      <c r="P197" s="1" t="str">
        <f t="shared" ca="1" si="26"/>
        <v>AvionTEq is a leading provider of aviation test equipment/tooling and support services to maintenance facilities, operators and manufacturers around the world. It offers a wide range of new and refurbished bench and ramp test equipment for sale, lease or rental. AvionTEq also helps clients with calibration, maintenance and management of its test equipment. AvionTEq also buys and accepts trade-in of your excess test equipment.</v>
      </c>
    </row>
    <row r="198" spans="1:16" x14ac:dyDescent="0.25">
      <c r="A198" s="1">
        <v>197</v>
      </c>
      <c r="B198" s="1" t="str">
        <f t="shared" si="25"/>
        <v>c197:e204</v>
      </c>
    </row>
    <row r="199" spans="1:16" x14ac:dyDescent="0.25">
      <c r="A199" s="1">
        <v>198</v>
      </c>
      <c r="B199" s="1" t="str">
        <f t="shared" si="25"/>
        <v>c197:e204</v>
      </c>
      <c r="C199" s="1" t="s">
        <v>240</v>
      </c>
      <c r="D199" s="1" t="s">
        <v>833</v>
      </c>
    </row>
    <row r="200" spans="1:16" x14ac:dyDescent="0.25">
      <c r="A200" s="1">
        <v>199</v>
      </c>
      <c r="B200" s="1" t="str">
        <f t="shared" si="25"/>
        <v>c197:e204</v>
      </c>
      <c r="C200" s="1" t="s">
        <v>235</v>
      </c>
      <c r="D200" s="1" t="s">
        <v>834</v>
      </c>
    </row>
    <row r="201" spans="1:16" x14ac:dyDescent="0.25">
      <c r="A201" s="1">
        <v>200</v>
      </c>
      <c r="B201" s="1" t="str">
        <f t="shared" si="25"/>
        <v>c197:e204</v>
      </c>
      <c r="C201" s="1" t="s">
        <v>234</v>
      </c>
      <c r="D201" s="1" t="s">
        <v>835</v>
      </c>
    </row>
    <row r="202" spans="1:16" x14ac:dyDescent="0.25">
      <c r="A202" s="1">
        <v>201</v>
      </c>
      <c r="B202" s="1" t="str">
        <f t="shared" si="25"/>
        <v>c197:e204</v>
      </c>
      <c r="C202" s="1" t="s">
        <v>1419</v>
      </c>
      <c r="D202" s="1" t="s">
        <v>836</v>
      </c>
    </row>
    <row r="203" spans="1:16" x14ac:dyDescent="0.25">
      <c r="A203" s="1">
        <v>202</v>
      </c>
      <c r="B203" s="1" t="str">
        <f t="shared" si="25"/>
        <v>c197:e204</v>
      </c>
    </row>
    <row r="204" spans="1:16" x14ac:dyDescent="0.25">
      <c r="A204" s="1">
        <v>203</v>
      </c>
      <c r="B204" s="1" t="str">
        <f t="shared" si="25"/>
        <v>c197:e204</v>
      </c>
      <c r="C204" s="1" t="s">
        <v>1420</v>
      </c>
      <c r="D204" s="1" t="s">
        <v>837</v>
      </c>
    </row>
    <row r="205" spans="1:16" x14ac:dyDescent="0.25">
      <c r="A205" s="1">
        <v>204</v>
      </c>
      <c r="B205" s="1" t="str">
        <f t="shared" si="25"/>
        <v>c197:e204</v>
      </c>
    </row>
    <row r="206" spans="1:16" x14ac:dyDescent="0.25">
      <c r="A206" s="1">
        <v>205</v>
      </c>
      <c r="B206" s="1" t="str">
        <f t="shared" si="25"/>
        <v>c206:e213</v>
      </c>
      <c r="C206" s="1" t="s">
        <v>233</v>
      </c>
      <c r="D206" s="1" t="s">
        <v>838</v>
      </c>
      <c r="E206" s="1">
        <v>310</v>
      </c>
      <c r="F206" s="1" t="b">
        <f ca="1">IFERROR(MATCH(H206,Sheet2!G:G,0)&gt;0,FALSE)</f>
        <v>0</v>
      </c>
      <c r="G206" s="1">
        <f>E206</f>
        <v>310</v>
      </c>
      <c r="H206" s="1" t="str">
        <f ca="1">IFERROR(INDEX(INDIRECT($B206),MATCH(H$1,INDIRECT(SUBSTITUTE($B206,"e","c")),0),2),"")</f>
        <v>Avotek</v>
      </c>
      <c r="I206" s="1" t="str">
        <f t="shared" ref="I206:P206" ca="1" si="27">IFERROR(INDEX(INDIRECT($B206),MATCH(I$1,INDIRECT(SUBSTITUTE($B206,"e","c")),0),2),"")</f>
        <v/>
      </c>
      <c r="J206" s="1" t="str">
        <f t="shared" ca="1" si="27"/>
        <v/>
      </c>
      <c r="K206" s="1" t="str">
        <f t="shared" ca="1" si="27"/>
        <v>PO Box 219</v>
      </c>
      <c r="L206" s="1" t="str">
        <f t="shared" ca="1" si="27"/>
        <v>Weyers Cave, VA  24486</v>
      </c>
      <c r="M206" s="1" t="str">
        <f t="shared" ca="1" si="27"/>
        <v/>
      </c>
      <c r="N206" s="1" t="str">
        <f t="shared" ca="1" si="27"/>
        <v>540-234-9090</v>
      </c>
      <c r="O206" s="1" t="str">
        <f t="shared" ca="1" si="27"/>
        <v>www.avotek.com</v>
      </c>
      <c r="P206" s="1" t="str">
        <f t="shared" ca="1" si="27"/>
        <v>Avotek has been providing training materials for aviation maintenance schools for over 50 years, bringing excellence and current information through textbooks and now online courses for NCATT AET certifications, along with custom-manufactured training systems for today’s AMT students and industry professionals.</v>
      </c>
    </row>
    <row r="207" spans="1:16" x14ac:dyDescent="0.25">
      <c r="A207" s="1">
        <v>206</v>
      </c>
      <c r="B207" s="1" t="str">
        <f t="shared" si="25"/>
        <v>c206:e213</v>
      </c>
    </row>
    <row r="208" spans="1:16" x14ac:dyDescent="0.25">
      <c r="A208" s="1">
        <v>207</v>
      </c>
      <c r="B208" s="1" t="str">
        <f t="shared" si="25"/>
        <v>c206:e213</v>
      </c>
      <c r="C208" s="1" t="s">
        <v>1421</v>
      </c>
      <c r="D208" s="1" t="s">
        <v>839</v>
      </c>
    </row>
    <row r="209" spans="1:16" x14ac:dyDescent="0.25">
      <c r="A209" s="1">
        <v>208</v>
      </c>
      <c r="B209" s="1" t="str">
        <f t="shared" si="25"/>
        <v>c206:e213</v>
      </c>
      <c r="C209" s="1" t="s">
        <v>235</v>
      </c>
      <c r="D209" s="1" t="s">
        <v>840</v>
      </c>
    </row>
    <row r="210" spans="1:16" x14ac:dyDescent="0.25">
      <c r="A210" s="1">
        <v>209</v>
      </c>
      <c r="B210" s="1" t="str">
        <f t="shared" si="25"/>
        <v>c206:e213</v>
      </c>
      <c r="C210" s="1" t="s">
        <v>234</v>
      </c>
      <c r="D210" s="1" t="s">
        <v>841</v>
      </c>
    </row>
    <row r="211" spans="1:16" x14ac:dyDescent="0.25">
      <c r="A211" s="1">
        <v>210</v>
      </c>
      <c r="B211" s="1" t="str">
        <f t="shared" si="25"/>
        <v>c206:e213</v>
      </c>
      <c r="C211" s="1" t="s">
        <v>1419</v>
      </c>
      <c r="D211" s="1" t="s">
        <v>842</v>
      </c>
    </row>
    <row r="212" spans="1:16" x14ac:dyDescent="0.25">
      <c r="A212" s="1">
        <v>211</v>
      </c>
      <c r="B212" s="1" t="str">
        <f t="shared" si="25"/>
        <v>c206:e213</v>
      </c>
    </row>
    <row r="213" spans="1:16" x14ac:dyDescent="0.25">
      <c r="A213" s="1">
        <v>212</v>
      </c>
      <c r="B213" s="1" t="str">
        <f t="shared" si="25"/>
        <v>c206:e213</v>
      </c>
      <c r="C213" s="1" t="s">
        <v>1420</v>
      </c>
      <c r="D213" s="1" t="s">
        <v>843</v>
      </c>
    </row>
    <row r="214" spans="1:16" x14ac:dyDescent="0.25">
      <c r="A214" s="1">
        <v>213</v>
      </c>
      <c r="B214" s="1" t="str">
        <f t="shared" si="25"/>
        <v>c206:e213</v>
      </c>
    </row>
    <row r="215" spans="1:16" x14ac:dyDescent="0.25">
      <c r="A215" s="1">
        <v>214</v>
      </c>
      <c r="B215" s="1" t="str">
        <f t="shared" si="25"/>
        <v>c215:e222</v>
      </c>
      <c r="C215" s="1" t="s">
        <v>233</v>
      </c>
      <c r="D215" s="1" t="s">
        <v>844</v>
      </c>
      <c r="E215" s="1">
        <v>1116</v>
      </c>
      <c r="F215" s="1" t="b">
        <f ca="1">IFERROR(MATCH(H215,Sheet2!G:G,0)&gt;0,FALSE)</f>
        <v>1</v>
      </c>
      <c r="G215" s="1">
        <f>E215</f>
        <v>1116</v>
      </c>
      <c r="H215" s="1" t="str">
        <f ca="1">IFERROR(INDEX(INDIRECT($B215),MATCH(H$1,INDIRECT(SUBSTITUTE($B215,"e","c")),0),2),"")</f>
        <v>Barfield Inc.</v>
      </c>
      <c r="I215" s="1" t="str">
        <f t="shared" ref="I215:P215" ca="1" si="28">IFERROR(INDEX(INDIRECT($B215),MATCH(I$1,INDIRECT(SUBSTITUTE($B215,"e","c")),0),2),"")</f>
        <v>4101 NW 29th St.</v>
      </c>
      <c r="J215" s="1" t="str">
        <f t="shared" ca="1" si="28"/>
        <v/>
      </c>
      <c r="K215" s="1" t="str">
        <f t="shared" ca="1" si="28"/>
        <v/>
      </c>
      <c r="L215" s="1" t="str">
        <f t="shared" ca="1" si="28"/>
        <v>Miami, FL  33142</v>
      </c>
      <c r="M215" s="1" t="str">
        <f t="shared" ca="1" si="28"/>
        <v/>
      </c>
      <c r="N215" s="1" t="str">
        <f t="shared" ca="1" si="28"/>
        <v>305-894-5400</v>
      </c>
      <c r="O215" s="1" t="str">
        <f t="shared" ca="1" si="28"/>
        <v>www.barfieldinc.com</v>
      </c>
      <c r="P215" s="1" t="str">
        <f t="shared" ca="1" si="28"/>
        <v>Barfield is a subsidiary of AFI KLM E&amp;M and a recognized worldwide market leader in ground support test equipment. Thanks to its strong expertise and highly qualified engineers and technicians, Barfield provides high-quality and low-cost test equipment, including industry-leading RVSM air-data test sets, digital fuel quantity testing and cable tensiometers.</v>
      </c>
    </row>
    <row r="216" spans="1:16" x14ac:dyDescent="0.25">
      <c r="A216" s="1">
        <v>215</v>
      </c>
      <c r="B216" s="1" t="str">
        <f t="shared" si="25"/>
        <v>c215:e222</v>
      </c>
    </row>
    <row r="217" spans="1:16" x14ac:dyDescent="0.25">
      <c r="A217" s="1">
        <v>216</v>
      </c>
      <c r="B217" s="1" t="str">
        <f t="shared" si="25"/>
        <v>c215:e222</v>
      </c>
      <c r="C217" s="1" t="s">
        <v>240</v>
      </c>
      <c r="D217" s="1" t="s">
        <v>845</v>
      </c>
    </row>
    <row r="218" spans="1:16" x14ac:dyDescent="0.25">
      <c r="A218" s="1">
        <v>217</v>
      </c>
      <c r="B218" s="1" t="str">
        <f t="shared" si="25"/>
        <v>c215:e222</v>
      </c>
      <c r="C218" s="1" t="s">
        <v>235</v>
      </c>
      <c r="D218" s="1" t="s">
        <v>846</v>
      </c>
    </row>
    <row r="219" spans="1:16" x14ac:dyDescent="0.25">
      <c r="A219" s="1">
        <v>218</v>
      </c>
      <c r="B219" s="1" t="str">
        <f t="shared" si="25"/>
        <v>c215:e222</v>
      </c>
      <c r="C219" s="1" t="s">
        <v>234</v>
      </c>
      <c r="D219" s="1" t="s">
        <v>847</v>
      </c>
    </row>
    <row r="220" spans="1:16" x14ac:dyDescent="0.25">
      <c r="A220" s="1">
        <v>219</v>
      </c>
      <c r="B220" s="1" t="str">
        <f t="shared" si="25"/>
        <v>c215:e222</v>
      </c>
      <c r="C220" s="1" t="s">
        <v>1419</v>
      </c>
      <c r="D220" s="1" t="s">
        <v>848</v>
      </c>
    </row>
    <row r="221" spans="1:16" x14ac:dyDescent="0.25">
      <c r="A221" s="1">
        <v>220</v>
      </c>
      <c r="B221" s="1" t="str">
        <f t="shared" si="25"/>
        <v>c215:e222</v>
      </c>
    </row>
    <row r="222" spans="1:16" x14ac:dyDescent="0.25">
      <c r="A222" s="1">
        <v>221</v>
      </c>
      <c r="B222" s="1" t="str">
        <f t="shared" si="25"/>
        <v>c215:e222</v>
      </c>
      <c r="C222" s="1" t="s">
        <v>1420</v>
      </c>
      <c r="D222" s="1" t="s">
        <v>849</v>
      </c>
    </row>
    <row r="223" spans="1:16" x14ac:dyDescent="0.25">
      <c r="A223" s="1">
        <v>222</v>
      </c>
      <c r="B223" s="1" t="str">
        <f t="shared" si="25"/>
        <v>c215:e222</v>
      </c>
    </row>
    <row r="224" spans="1:16" x14ac:dyDescent="0.25">
      <c r="A224" s="1">
        <v>223</v>
      </c>
      <c r="B224" s="1" t="str">
        <f t="shared" si="25"/>
        <v>c224:e231</v>
      </c>
      <c r="C224" s="1" t="s">
        <v>233</v>
      </c>
      <c r="D224" s="1" t="s">
        <v>850</v>
      </c>
      <c r="E224" s="1">
        <v>517</v>
      </c>
      <c r="F224" s="1" t="b">
        <f ca="1">IFERROR(MATCH(H224,Sheet2!G:G,0)&gt;0,FALSE)</f>
        <v>0</v>
      </c>
      <c r="G224" s="1">
        <f>E224</f>
        <v>517</v>
      </c>
      <c r="H224" s="1" t="str">
        <f ca="1">IFERROR(INDEX(INDIRECT($B224),MATCH(H$1,INDIRECT(SUBSTITUTE($B224,"e","c")),0),2),"")</f>
        <v>Becker Avionics</v>
      </c>
      <c r="I224" s="1" t="str">
        <f t="shared" ref="I224:P224" ca="1" si="29">IFERROR(INDEX(INDIRECT($B224),MATCH(I$1,INDIRECT(SUBSTITUTE($B224,"e","c")),0),2),"")</f>
        <v>10376 USA Today Way</v>
      </c>
      <c r="J224" s="1" t="str">
        <f t="shared" ca="1" si="29"/>
        <v/>
      </c>
      <c r="K224" s="1" t="str">
        <f t="shared" ca="1" si="29"/>
        <v/>
      </c>
      <c r="L224" s="1" t="str">
        <f t="shared" ca="1" si="29"/>
        <v>Miramar, FL  33025</v>
      </c>
      <c r="M224" s="1" t="str">
        <f t="shared" ca="1" si="29"/>
        <v/>
      </c>
      <c r="N224" s="1" t="str">
        <f t="shared" ca="1" si="29"/>
        <v>954-450-3137</v>
      </c>
      <c r="O224" s="1" t="str">
        <f t="shared" ca="1" si="29"/>
        <v>www.beckerusa.com</v>
      </c>
      <c r="P224" s="1" t="str">
        <f t="shared" ca="1" si="29"/>
        <v>Becker Avionics develops, manufactures and distributes the latest communications, navigation, surveillance and search &amp; rescue equipment for airborne and ground applications. Becker Avionics provides avionic products worldwide to military, airborne law enforcement, general and corporate aviation, commercial carrier and ATC organizations.</v>
      </c>
    </row>
    <row r="225" spans="1:16" x14ac:dyDescent="0.25">
      <c r="A225" s="1">
        <v>224</v>
      </c>
      <c r="B225" s="1" t="str">
        <f t="shared" si="25"/>
        <v>c224:e231</v>
      </c>
    </row>
    <row r="226" spans="1:16" x14ac:dyDescent="0.25">
      <c r="A226" s="1">
        <v>225</v>
      </c>
      <c r="B226" s="1" t="str">
        <f t="shared" si="25"/>
        <v>c224:e231</v>
      </c>
      <c r="C226" s="1" t="s">
        <v>240</v>
      </c>
      <c r="D226" s="1" t="s">
        <v>851</v>
      </c>
    </row>
    <row r="227" spans="1:16" x14ac:dyDescent="0.25">
      <c r="A227" s="1">
        <v>226</v>
      </c>
      <c r="B227" s="1" t="str">
        <f t="shared" si="25"/>
        <v>c224:e231</v>
      </c>
      <c r="C227" s="1" t="s">
        <v>235</v>
      </c>
      <c r="D227" s="1" t="s">
        <v>852</v>
      </c>
    </row>
    <row r="228" spans="1:16" x14ac:dyDescent="0.25">
      <c r="A228" s="1">
        <v>227</v>
      </c>
      <c r="B228" s="1" t="str">
        <f t="shared" si="25"/>
        <v>c224:e231</v>
      </c>
      <c r="C228" s="1" t="s">
        <v>234</v>
      </c>
      <c r="D228" s="1" t="s">
        <v>853</v>
      </c>
    </row>
    <row r="229" spans="1:16" x14ac:dyDescent="0.25">
      <c r="A229" s="1">
        <v>228</v>
      </c>
      <c r="B229" s="1" t="str">
        <f t="shared" si="25"/>
        <v>c224:e231</v>
      </c>
      <c r="C229" s="1" t="s">
        <v>1419</v>
      </c>
      <c r="D229" s="1" t="s">
        <v>854</v>
      </c>
    </row>
    <row r="230" spans="1:16" x14ac:dyDescent="0.25">
      <c r="A230" s="1">
        <v>229</v>
      </c>
      <c r="B230" s="1" t="str">
        <f t="shared" si="25"/>
        <v>c224:e231</v>
      </c>
    </row>
    <row r="231" spans="1:16" x14ac:dyDescent="0.25">
      <c r="A231" s="1">
        <v>230</v>
      </c>
      <c r="B231" s="1" t="str">
        <f t="shared" si="25"/>
        <v>c224:e231</v>
      </c>
      <c r="C231" s="1" t="s">
        <v>1420</v>
      </c>
      <c r="D231" s="1" t="s">
        <v>855</v>
      </c>
    </row>
    <row r="232" spans="1:16" x14ac:dyDescent="0.25">
      <c r="A232" s="1">
        <v>231</v>
      </c>
      <c r="B232" s="1" t="str">
        <f t="shared" si="25"/>
        <v>c224:e231</v>
      </c>
    </row>
    <row r="233" spans="1:16" x14ac:dyDescent="0.25">
      <c r="A233" s="1">
        <v>232</v>
      </c>
      <c r="B233" s="1" t="str">
        <f t="shared" si="25"/>
        <v>c233:e240</v>
      </c>
      <c r="C233" s="1" t="s">
        <v>233</v>
      </c>
      <c r="D233" s="1" t="s">
        <v>856</v>
      </c>
      <c r="E233" s="1">
        <v>1217</v>
      </c>
      <c r="F233" s="1" t="b">
        <f ca="1">IFERROR(MATCH(H233,Sheet2!G:G,0)&gt;0,FALSE)</f>
        <v>0</v>
      </c>
      <c r="G233" s="1">
        <f>E233</f>
        <v>1217</v>
      </c>
      <c r="H233" s="1" t="str">
        <f ca="1">IFERROR(INDEX(INDIRECT($B233),MATCH(H$1,INDIRECT(SUBSTITUTE($B233,"e","c")),0),2),"")</f>
        <v>BendixKing</v>
      </c>
      <c r="I233" s="1" t="str">
        <f t="shared" ref="I233:P233" ca="1" si="30">IFERROR(INDEX(INDIRECT($B233),MATCH(I$1,INDIRECT(SUBSTITUTE($B233,"e","c")),0),2),"")</f>
        <v>9201-B San Mateo Blvd. NE</v>
      </c>
      <c r="J233" s="1" t="str">
        <f t="shared" ca="1" si="30"/>
        <v/>
      </c>
      <c r="K233" s="1" t="str">
        <f t="shared" ca="1" si="30"/>
        <v/>
      </c>
      <c r="L233" s="1" t="str">
        <f t="shared" ca="1" si="30"/>
        <v>Albuquerque, NM  87113</v>
      </c>
      <c r="M233" s="1" t="str">
        <f t="shared" ca="1" si="30"/>
        <v/>
      </c>
      <c r="N233" s="1" t="str">
        <f t="shared" ca="1" si="30"/>
        <v>855-250-7027</v>
      </c>
      <c r="O233" s="1" t="str">
        <f t="shared" ca="1" si="30"/>
        <v>www.bendixking.com</v>
      </c>
      <c r="P233" s="1" t="str">
        <f t="shared" ca="1" si="30"/>
        <v>Stop by and let us show you how BendixKing’s focus is on continued growth and innovation of its products, including the award-winning, 4K resolution, AeroVue Touch display. Partnerships with industry leaders bring the best products of the industry together and offer more options for customers and dealers. See how BendixKing’s AeroFlight/KI 300, AeroCruze autopilots and low-cost connectivity solutions are advancing the future.</v>
      </c>
    </row>
    <row r="234" spans="1:16" x14ac:dyDescent="0.25">
      <c r="A234" s="1">
        <v>233</v>
      </c>
      <c r="B234" s="1" t="str">
        <f t="shared" si="25"/>
        <v>c233:e240</v>
      </c>
    </row>
    <row r="235" spans="1:16" x14ac:dyDescent="0.25">
      <c r="A235" s="1">
        <v>234</v>
      </c>
      <c r="B235" s="1" t="str">
        <f t="shared" si="25"/>
        <v>c233:e240</v>
      </c>
      <c r="C235" s="1" t="s">
        <v>240</v>
      </c>
      <c r="D235" s="1" t="s">
        <v>857</v>
      </c>
    </row>
    <row r="236" spans="1:16" x14ac:dyDescent="0.25">
      <c r="A236" s="1">
        <v>235</v>
      </c>
      <c r="B236" s="1" t="str">
        <f t="shared" si="25"/>
        <v>c233:e240</v>
      </c>
      <c r="C236" s="1" t="s">
        <v>235</v>
      </c>
      <c r="D236" s="1" t="s">
        <v>858</v>
      </c>
    </row>
    <row r="237" spans="1:16" x14ac:dyDescent="0.25">
      <c r="A237" s="1">
        <v>236</v>
      </c>
      <c r="B237" s="1" t="str">
        <f t="shared" si="25"/>
        <v>c233:e240</v>
      </c>
      <c r="C237" s="1" t="s">
        <v>234</v>
      </c>
      <c r="D237" s="1" t="s">
        <v>859</v>
      </c>
    </row>
    <row r="238" spans="1:16" x14ac:dyDescent="0.25">
      <c r="A238" s="1">
        <v>237</v>
      </c>
      <c r="B238" s="1" t="str">
        <f t="shared" si="25"/>
        <v>c233:e240</v>
      </c>
      <c r="C238" s="1" t="s">
        <v>1419</v>
      </c>
      <c r="D238" s="1" t="s">
        <v>860</v>
      </c>
    </row>
    <row r="239" spans="1:16" x14ac:dyDescent="0.25">
      <c r="A239" s="1">
        <v>238</v>
      </c>
      <c r="B239" s="1" t="str">
        <f t="shared" si="25"/>
        <v>c233:e240</v>
      </c>
    </row>
    <row r="240" spans="1:16" x14ac:dyDescent="0.25">
      <c r="A240" s="1">
        <v>239</v>
      </c>
      <c r="B240" s="1" t="str">
        <f t="shared" si="25"/>
        <v>c233:e240</v>
      </c>
      <c r="C240" s="1" t="s">
        <v>1420</v>
      </c>
      <c r="D240" s="1" t="s">
        <v>861</v>
      </c>
    </row>
    <row r="241" spans="1:16" x14ac:dyDescent="0.25">
      <c r="A241" s="1">
        <v>240</v>
      </c>
      <c r="B241" s="1" t="str">
        <f t="shared" si="25"/>
        <v>c233:e240</v>
      </c>
    </row>
    <row r="242" spans="1:16" x14ac:dyDescent="0.25">
      <c r="A242" s="1">
        <v>241</v>
      </c>
      <c r="B242" s="1" t="str">
        <f t="shared" si="25"/>
        <v>c242:e249</v>
      </c>
      <c r="C242" s="1" t="s">
        <v>233</v>
      </c>
      <c r="D242" s="1" t="s">
        <v>862</v>
      </c>
      <c r="E242" s="1">
        <v>312</v>
      </c>
      <c r="F242" s="1" t="b">
        <f ca="1">IFERROR(MATCH(H242,Sheet2!G:G,0)&gt;0,FALSE)</f>
        <v>1</v>
      </c>
      <c r="G242" s="1">
        <f>E242</f>
        <v>312</v>
      </c>
      <c r="H242" s="1" t="str">
        <f ca="1">IFERROR(INDEX(INDIRECT($B242),MATCH(H$1,INDIRECT(SUBSTITUTE($B242,"e","c")),0),2),"")</f>
        <v>Blue Avionics Inc.</v>
      </c>
      <c r="I242" s="1" t="str">
        <f t="shared" ref="I242:P242" ca="1" si="31">IFERROR(INDEX(INDIRECT($B242),MATCH(I$1,INDIRECT(SUBSTITUTE($B242,"e","c")),0),2),"")</f>
        <v>542 Black Horse Road</v>
      </c>
      <c r="J242" s="1" t="str">
        <f t="shared" ca="1" si="31"/>
        <v/>
      </c>
      <c r="K242" s="1" t="str">
        <f t="shared" ca="1" si="31"/>
        <v/>
      </c>
      <c r="L242" s="1" t="str">
        <f t="shared" ca="1" si="31"/>
        <v>Chester Springs, PA  19425</v>
      </c>
      <c r="M242" s="1" t="str">
        <f t="shared" ca="1" si="31"/>
        <v/>
      </c>
      <c r="N242" s="1" t="str">
        <f t="shared" ca="1" si="31"/>
        <v>610-458-3763</v>
      </c>
      <c r="O242" s="1" t="str">
        <f t="shared" ca="1" si="31"/>
        <v>www.blueavionics.com</v>
      </c>
      <c r="P242" s="1" t="str">
        <f t="shared" ca="1" si="31"/>
        <v>Blue Avionics provides Adaptable Avionics products to Part 25, 27, 29 and turbine-based Part 23 aircraft. Its products can perform hundreds of functions on your aircraft with only configuration changes. This means you can have new functions on your aircraft within weeks with certified product. Come by to see if Blue Avionics has a solution for your aircraft. For more information, visit BlueAvionics.com.</v>
      </c>
    </row>
    <row r="243" spans="1:16" x14ac:dyDescent="0.25">
      <c r="A243" s="1">
        <v>242</v>
      </c>
      <c r="B243" s="1" t="str">
        <f t="shared" si="25"/>
        <v>c242:e249</v>
      </c>
    </row>
    <row r="244" spans="1:16" x14ac:dyDescent="0.25">
      <c r="A244" s="1">
        <v>243</v>
      </c>
      <c r="B244" s="1" t="str">
        <f t="shared" si="25"/>
        <v>c242:e249</v>
      </c>
      <c r="C244" s="1" t="s">
        <v>240</v>
      </c>
      <c r="D244" s="1" t="s">
        <v>863</v>
      </c>
    </row>
    <row r="245" spans="1:16" x14ac:dyDescent="0.25">
      <c r="A245" s="1">
        <v>244</v>
      </c>
      <c r="B245" s="1" t="str">
        <f t="shared" si="25"/>
        <v>c242:e249</v>
      </c>
      <c r="C245" s="1" t="s">
        <v>235</v>
      </c>
      <c r="D245" s="1" t="s">
        <v>864</v>
      </c>
    </row>
    <row r="246" spans="1:16" x14ac:dyDescent="0.25">
      <c r="A246" s="1">
        <v>245</v>
      </c>
      <c r="B246" s="1" t="str">
        <f t="shared" si="25"/>
        <v>c242:e249</v>
      </c>
      <c r="C246" s="1" t="s">
        <v>234</v>
      </c>
      <c r="D246" s="1" t="s">
        <v>865</v>
      </c>
    </row>
    <row r="247" spans="1:16" x14ac:dyDescent="0.25">
      <c r="A247" s="1">
        <v>246</v>
      </c>
      <c r="B247" s="1" t="str">
        <f t="shared" si="25"/>
        <v>c242:e249</v>
      </c>
      <c r="C247" s="1" t="s">
        <v>1419</v>
      </c>
      <c r="D247" s="1" t="s">
        <v>866</v>
      </c>
    </row>
    <row r="248" spans="1:16" x14ac:dyDescent="0.25">
      <c r="A248" s="1">
        <v>247</v>
      </c>
      <c r="B248" s="1" t="str">
        <f t="shared" si="25"/>
        <v>c242:e249</v>
      </c>
    </row>
    <row r="249" spans="1:16" x14ac:dyDescent="0.25">
      <c r="A249" s="1">
        <v>248</v>
      </c>
      <c r="B249" s="1" t="str">
        <f t="shared" si="25"/>
        <v>c242:e249</v>
      </c>
      <c r="C249" s="1" t="s">
        <v>1420</v>
      </c>
      <c r="D249" s="1" t="s">
        <v>867</v>
      </c>
    </row>
    <row r="250" spans="1:16" x14ac:dyDescent="0.25">
      <c r="A250" s="1">
        <v>249</v>
      </c>
      <c r="B250" s="1" t="str">
        <f t="shared" si="25"/>
        <v>c242:e249</v>
      </c>
    </row>
    <row r="251" spans="1:16" x14ac:dyDescent="0.25">
      <c r="A251" s="1">
        <v>250</v>
      </c>
      <c r="B251" s="1" t="str">
        <f t="shared" si="25"/>
        <v>c251:e259</v>
      </c>
      <c r="C251" s="1" t="s">
        <v>233</v>
      </c>
      <c r="D251" s="1" t="s">
        <v>868</v>
      </c>
      <c r="E251" s="1">
        <v>723</v>
      </c>
      <c r="F251" s="1" t="b">
        <f ca="1">IFERROR(MATCH(H251,Sheet2!G:G,0)&gt;0,FALSE)</f>
        <v>0</v>
      </c>
      <c r="G251" s="1">
        <f>E251</f>
        <v>723</v>
      </c>
      <c r="H251" s="1" t="str">
        <f ca="1">IFERROR(INDEX(INDIRECT($B251),MATCH(H$1,INDIRECT(SUBSTITUTE($B251,"e","c")),0),2),"")</f>
        <v>Bongiovi Aviation</v>
      </c>
      <c r="I251" s="1" t="str">
        <f t="shared" ref="I251:P251" ca="1" si="32">IFERROR(INDEX(INDIRECT($B251),MATCH(I$1,INDIRECT(SUBSTITUTE($B251,"e","c")),0),2),"")</f>
        <v>649 SW Whitmore Drive</v>
      </c>
      <c r="J251" s="1" t="str">
        <f t="shared" ca="1" si="32"/>
        <v>Suite 125</v>
      </c>
      <c r="K251" s="1" t="str">
        <f t="shared" ca="1" si="32"/>
        <v/>
      </c>
      <c r="L251" s="1" t="str">
        <f t="shared" ca="1" si="32"/>
        <v>Port St. Lucie, MI  34984</v>
      </c>
      <c r="M251" s="1" t="str">
        <f t="shared" ca="1" si="32"/>
        <v/>
      </c>
      <c r="N251" s="1" t="str">
        <f t="shared" ca="1" si="32"/>
        <v>616-283-7494</v>
      </c>
      <c r="O251" s="1" t="str">
        <f t="shared" ca="1" si="32"/>
        <v>www.bongioviacoustics.com/aviation</v>
      </c>
      <c r="P251" s="1" t="str">
        <f t="shared" ca="1" si="32"/>
        <v>Bongiovi Aviation offers the next-generation, speaker-less immersive audio for the cabin. Our patented digital processing and hardware solution delivers recording studio quality, immersive sound even in high-noise environments. Cabin solutions include stereo, 5.1 surround, and headphone modules. Bongiovi DO-160G and TSO-C139a certified hardware meets the needs of OEM and aftermarket applications.</v>
      </c>
    </row>
    <row r="252" spans="1:16" x14ac:dyDescent="0.25">
      <c r="A252" s="1">
        <v>251</v>
      </c>
      <c r="B252" s="1" t="str">
        <f t="shared" si="25"/>
        <v>c251:e259</v>
      </c>
    </row>
    <row r="253" spans="1:16" x14ac:dyDescent="0.25">
      <c r="A253" s="1">
        <v>252</v>
      </c>
      <c r="B253" s="1" t="str">
        <f t="shared" si="25"/>
        <v>c251:e259</v>
      </c>
      <c r="C253" s="1" t="s">
        <v>240</v>
      </c>
      <c r="D253" s="1" t="s">
        <v>869</v>
      </c>
    </row>
    <row r="254" spans="1:16" x14ac:dyDescent="0.25">
      <c r="A254" s="1">
        <v>253</v>
      </c>
      <c r="B254" s="1" t="str">
        <f t="shared" si="25"/>
        <v>c251:e259</v>
      </c>
      <c r="C254" s="1" t="s">
        <v>245</v>
      </c>
      <c r="D254" s="1" t="s">
        <v>870</v>
      </c>
    </row>
    <row r="255" spans="1:16" x14ac:dyDescent="0.25">
      <c r="A255" s="1">
        <v>254</v>
      </c>
      <c r="B255" s="1" t="str">
        <f t="shared" si="25"/>
        <v>c251:e259</v>
      </c>
      <c r="C255" s="1" t="s">
        <v>235</v>
      </c>
      <c r="D255" s="1" t="s">
        <v>871</v>
      </c>
    </row>
    <row r="256" spans="1:16" x14ac:dyDescent="0.25">
      <c r="A256" s="1">
        <v>255</v>
      </c>
      <c r="B256" s="1" t="str">
        <f t="shared" si="25"/>
        <v>c251:e259</v>
      </c>
      <c r="C256" s="1" t="s">
        <v>234</v>
      </c>
      <c r="D256" s="1" t="s">
        <v>872</v>
      </c>
    </row>
    <row r="257" spans="1:16" x14ac:dyDescent="0.25">
      <c r="A257" s="1">
        <v>256</v>
      </c>
      <c r="B257" s="1" t="str">
        <f t="shared" si="25"/>
        <v>c251:e259</v>
      </c>
      <c r="C257" s="1" t="s">
        <v>1419</v>
      </c>
      <c r="D257" s="1" t="s">
        <v>873</v>
      </c>
    </row>
    <row r="258" spans="1:16" x14ac:dyDescent="0.25">
      <c r="A258" s="1">
        <v>257</v>
      </c>
      <c r="B258" s="1" t="str">
        <f t="shared" si="25"/>
        <v>c251:e259</v>
      </c>
    </row>
    <row r="259" spans="1:16" x14ac:dyDescent="0.25">
      <c r="A259" s="1">
        <v>258</v>
      </c>
      <c r="B259" s="1" t="str">
        <f t="shared" ref="B259:B322" si="33">IF(C259="Name:","c"&amp;ROW(A259)&amp;":e"&amp;MATCH("Name:",C260:C2257,0)+ROW(A259)-2,B258)</f>
        <v>c251:e259</v>
      </c>
      <c r="C259" s="1" t="s">
        <v>1420</v>
      </c>
      <c r="D259" s="1" t="s">
        <v>874</v>
      </c>
    </row>
    <row r="260" spans="1:16" x14ac:dyDescent="0.25">
      <c r="A260" s="1">
        <v>259</v>
      </c>
      <c r="B260" s="1" t="str">
        <f t="shared" si="33"/>
        <v>c251:e259</v>
      </c>
    </row>
    <row r="261" spans="1:16" x14ac:dyDescent="0.25">
      <c r="A261" s="1">
        <v>260</v>
      </c>
      <c r="B261" s="1" t="str">
        <f t="shared" si="33"/>
        <v>c261:e268</v>
      </c>
      <c r="C261" s="1" t="s">
        <v>233</v>
      </c>
      <c r="D261" s="1" t="s">
        <v>875</v>
      </c>
      <c r="E261" s="1">
        <v>213</v>
      </c>
      <c r="F261" s="1" t="b">
        <f ca="1">IFERROR(MATCH(H261,Sheet2!G:G,0)&gt;0,FALSE)</f>
        <v>1</v>
      </c>
      <c r="G261" s="1">
        <f>E261</f>
        <v>213</v>
      </c>
      <c r="H261" s="1" t="str">
        <f ca="1">IFERROR(INDEX(INDIRECT($B261),MATCH(H$1,INDIRECT(SUBSTITUTE($B261,"e","c")),0),2),"")</f>
        <v>Buller Enterprises Inc.</v>
      </c>
      <c r="I261" s="1" t="str">
        <f t="shared" ref="I261:P261" ca="1" si="34">IFERROR(INDEX(INDIRECT($B261),MATCH(I$1,INDIRECT(SUBSTITUTE($B261,"e","c")),0),2),"")</f>
        <v>841 San Angelo Drive</v>
      </c>
      <c r="J261" s="1" t="str">
        <f t="shared" ca="1" si="34"/>
        <v/>
      </c>
      <c r="K261" s="1" t="str">
        <f t="shared" ca="1" si="34"/>
        <v/>
      </c>
      <c r="L261" s="1" t="str">
        <f t="shared" ca="1" si="34"/>
        <v>Bismarck, ND  58504</v>
      </c>
      <c r="M261" s="1" t="str">
        <f t="shared" ca="1" si="34"/>
        <v/>
      </c>
      <c r="N261" s="1" t="str">
        <f t="shared" ca="1" si="34"/>
        <v>701-255-7640</v>
      </c>
      <c r="O261" s="1" t="str">
        <f t="shared" ca="1" si="34"/>
        <v>www.bullerent.com</v>
      </c>
      <c r="P261" s="1" t="str">
        <f t="shared" ca="1" si="34"/>
        <v>Buller Enterprises Inc. is a North Dakota corporation that manufactures automated cutting and test tools.</v>
      </c>
    </row>
    <row r="262" spans="1:16" x14ac:dyDescent="0.25">
      <c r="A262" s="1">
        <v>261</v>
      </c>
      <c r="B262" s="1" t="str">
        <f t="shared" si="33"/>
        <v>c261:e268</v>
      </c>
    </row>
    <row r="263" spans="1:16" x14ac:dyDescent="0.25">
      <c r="A263" s="1">
        <v>262</v>
      </c>
      <c r="B263" s="1" t="str">
        <f t="shared" si="33"/>
        <v>c261:e268</v>
      </c>
      <c r="C263" s="1" t="s">
        <v>240</v>
      </c>
      <c r="D263" s="1" t="s">
        <v>876</v>
      </c>
    </row>
    <row r="264" spans="1:16" x14ac:dyDescent="0.25">
      <c r="A264" s="1">
        <v>263</v>
      </c>
      <c r="B264" s="1" t="str">
        <f t="shared" si="33"/>
        <v>c261:e268</v>
      </c>
      <c r="C264" s="1" t="s">
        <v>235</v>
      </c>
      <c r="D264" s="1" t="s">
        <v>877</v>
      </c>
    </row>
    <row r="265" spans="1:16" x14ac:dyDescent="0.25">
      <c r="A265" s="1">
        <v>264</v>
      </c>
      <c r="B265" s="1" t="str">
        <f t="shared" si="33"/>
        <v>c261:e268</v>
      </c>
      <c r="C265" s="1" t="s">
        <v>234</v>
      </c>
      <c r="D265" s="1" t="s">
        <v>878</v>
      </c>
    </row>
    <row r="266" spans="1:16" x14ac:dyDescent="0.25">
      <c r="A266" s="1">
        <v>265</v>
      </c>
      <c r="B266" s="1" t="str">
        <f t="shared" si="33"/>
        <v>c261:e268</v>
      </c>
      <c r="C266" s="1" t="s">
        <v>1419</v>
      </c>
      <c r="D266" s="1" t="s">
        <v>879</v>
      </c>
    </row>
    <row r="267" spans="1:16" x14ac:dyDescent="0.25">
      <c r="A267" s="1">
        <v>266</v>
      </c>
      <c r="B267" s="1" t="str">
        <f t="shared" si="33"/>
        <v>c261:e268</v>
      </c>
    </row>
    <row r="268" spans="1:16" x14ac:dyDescent="0.25">
      <c r="A268" s="1">
        <v>267</v>
      </c>
      <c r="B268" s="1" t="str">
        <f t="shared" si="33"/>
        <v>c261:e268</v>
      </c>
      <c r="C268" s="1" t="s">
        <v>1420</v>
      </c>
      <c r="D268" s="1" t="s">
        <v>880</v>
      </c>
    </row>
    <row r="269" spans="1:16" x14ac:dyDescent="0.25">
      <c r="A269" s="1">
        <v>268</v>
      </c>
      <c r="B269" s="1" t="str">
        <f t="shared" si="33"/>
        <v>c261:e268</v>
      </c>
    </row>
    <row r="270" spans="1:16" x14ac:dyDescent="0.25">
      <c r="A270" s="1">
        <v>269</v>
      </c>
      <c r="B270" s="1" t="str">
        <f t="shared" si="33"/>
        <v>c270:e278</v>
      </c>
      <c r="C270" s="1" t="s">
        <v>233</v>
      </c>
      <c r="D270" s="1" t="s">
        <v>881</v>
      </c>
      <c r="E270" s="1">
        <v>800</v>
      </c>
      <c r="F270" s="1" t="b">
        <f ca="1">IFERROR(MATCH(H270,Sheet2!G:G,0)&gt;0,FALSE)</f>
        <v>1</v>
      </c>
      <c r="G270" s="1">
        <f>E270</f>
        <v>800</v>
      </c>
      <c r="H270" s="1" t="str">
        <f ca="1">IFERROR(INDEX(INDIRECT($B270),MATCH(H$1,INDIRECT(SUBSTITUTE($B270,"e","c")),0),2),"")</f>
        <v>Cabin Management Solutions LLC</v>
      </c>
      <c r="I270" s="1" t="str">
        <f t="shared" ref="I270:P270" ca="1" si="35">IFERROR(INDEX(INDIRECT($B270),MATCH(I$1,INDIRECT(SUBSTITUTE($B270,"e","c")),0),2),"")</f>
        <v>2971 Hawthorne Drive</v>
      </c>
      <c r="J270" s="1" t="str">
        <f t="shared" ca="1" si="35"/>
        <v>Suite 302</v>
      </c>
      <c r="K270" s="1" t="str">
        <f t="shared" ca="1" si="35"/>
        <v/>
      </c>
      <c r="L270" s="1" t="str">
        <f t="shared" ca="1" si="35"/>
        <v>Conroe, TX  77301</v>
      </c>
      <c r="M270" s="1" t="str">
        <f t="shared" ca="1" si="35"/>
        <v/>
      </c>
      <c r="N270" s="1" t="str">
        <f t="shared" ca="1" si="35"/>
        <v>936-512-1700</v>
      </c>
      <c r="O270" s="1" t="str">
        <f t="shared" ca="1" si="35"/>
        <v>www.cms-aero.com</v>
      </c>
      <c r="P270" s="1" t="str">
        <f t="shared" ca="1" si="35"/>
        <v>Cabin Management Solutions provides cabin entertainment and control options for retrofit and new-production aircraft.</v>
      </c>
    </row>
    <row r="271" spans="1:16" x14ac:dyDescent="0.25">
      <c r="A271" s="1">
        <v>270</v>
      </c>
      <c r="B271" s="1" t="str">
        <f t="shared" si="33"/>
        <v>c270:e278</v>
      </c>
    </row>
    <row r="272" spans="1:16" x14ac:dyDescent="0.25">
      <c r="A272" s="1">
        <v>271</v>
      </c>
      <c r="B272" s="1" t="str">
        <f t="shared" si="33"/>
        <v>c270:e278</v>
      </c>
      <c r="C272" s="1" t="s">
        <v>240</v>
      </c>
      <c r="D272" s="1" t="s">
        <v>882</v>
      </c>
    </row>
    <row r="273" spans="1:16" x14ac:dyDescent="0.25">
      <c r="A273" s="1">
        <v>272</v>
      </c>
      <c r="B273" s="1" t="str">
        <f t="shared" si="33"/>
        <v>c270:e278</v>
      </c>
      <c r="C273" s="1" t="s">
        <v>245</v>
      </c>
      <c r="D273" s="1" t="s">
        <v>883</v>
      </c>
    </row>
    <row r="274" spans="1:16" x14ac:dyDescent="0.25">
      <c r="A274" s="1">
        <v>273</v>
      </c>
      <c r="B274" s="1" t="str">
        <f t="shared" si="33"/>
        <v>c270:e278</v>
      </c>
      <c r="C274" s="1" t="s">
        <v>235</v>
      </c>
      <c r="D274" s="1" t="s">
        <v>884</v>
      </c>
    </row>
    <row r="275" spans="1:16" x14ac:dyDescent="0.25">
      <c r="A275" s="1">
        <v>274</v>
      </c>
      <c r="B275" s="1" t="str">
        <f t="shared" si="33"/>
        <v>c270:e278</v>
      </c>
      <c r="C275" s="1" t="s">
        <v>234</v>
      </c>
      <c r="D275" s="1" t="s">
        <v>885</v>
      </c>
    </row>
    <row r="276" spans="1:16" x14ac:dyDescent="0.25">
      <c r="A276" s="1">
        <v>275</v>
      </c>
      <c r="B276" s="1" t="str">
        <f t="shared" si="33"/>
        <v>c270:e278</v>
      </c>
      <c r="C276" s="1" t="s">
        <v>1419</v>
      </c>
      <c r="D276" s="1" t="s">
        <v>886</v>
      </c>
    </row>
    <row r="277" spans="1:16" x14ac:dyDescent="0.25">
      <c r="A277" s="1">
        <v>276</v>
      </c>
      <c r="B277" s="1" t="str">
        <f t="shared" si="33"/>
        <v>c270:e278</v>
      </c>
    </row>
    <row r="278" spans="1:16" x14ac:dyDescent="0.25">
      <c r="A278" s="1">
        <v>277</v>
      </c>
      <c r="B278" s="1" t="str">
        <f t="shared" si="33"/>
        <v>c270:e278</v>
      </c>
      <c r="C278" s="1" t="s">
        <v>1420</v>
      </c>
      <c r="D278" s="1" t="s">
        <v>887</v>
      </c>
    </row>
    <row r="279" spans="1:16" x14ac:dyDescent="0.25">
      <c r="A279" s="1">
        <v>278</v>
      </c>
      <c r="B279" s="1" t="str">
        <f t="shared" si="33"/>
        <v>c270:e278</v>
      </c>
    </row>
    <row r="280" spans="1:16" x14ac:dyDescent="0.25">
      <c r="A280" s="1">
        <v>279</v>
      </c>
      <c r="B280" s="1" t="str">
        <f t="shared" si="33"/>
        <v>c280:e287</v>
      </c>
      <c r="C280" s="1" t="s">
        <v>233</v>
      </c>
      <c r="D280" s="1" t="s">
        <v>888</v>
      </c>
      <c r="E280" s="1">
        <v>612</v>
      </c>
      <c r="F280" s="1" t="b">
        <f ca="1">IFERROR(MATCH(H280,Sheet2!G:G,0)&gt;0,FALSE)</f>
        <v>0</v>
      </c>
      <c r="G280" s="1">
        <f>E280</f>
        <v>612</v>
      </c>
      <c r="H280" s="1" t="str">
        <f ca="1">IFERROR(INDEX(INDIRECT($B280),MATCH(H$1,INDIRECT(SUBSTITUTE($B280,"e","c")),0),2),"")</f>
        <v>Cal Labs Inc.</v>
      </c>
      <c r="I280" s="1" t="str">
        <f t="shared" ref="I280:P280" ca="1" si="36">IFERROR(INDEX(INDIRECT($B280),MATCH(I$1,INDIRECT(SUBSTITUTE($B280,"e","c")),0),2),"")</f>
        <v>2525 Santa Anna Ave.</v>
      </c>
      <c r="J280" s="1" t="str">
        <f t="shared" ca="1" si="36"/>
        <v/>
      </c>
      <c r="K280" s="1" t="str">
        <f t="shared" ca="1" si="36"/>
        <v/>
      </c>
      <c r="L280" s="1" t="str">
        <f t="shared" ca="1" si="36"/>
        <v>Dallas, TX  75228</v>
      </c>
      <c r="M280" s="1" t="str">
        <f t="shared" ca="1" si="36"/>
        <v/>
      </c>
      <c r="N280" s="1" t="str">
        <f t="shared" ca="1" si="36"/>
        <v>214-321-7205</v>
      </c>
      <c r="O280" s="1" t="str">
        <f t="shared" ca="1" si="36"/>
        <v>www.callabsinc.com</v>
      </c>
      <c r="P280" s="1" t="str">
        <f t="shared" ca="1" si="36"/>
        <v>Cal Labs Inc. has served the aviation industry with calibration and repair services since 1975. The company specializes in avionics test sets, air data/pitot-static test sets and mechanical tools.</v>
      </c>
    </row>
    <row r="281" spans="1:16" x14ac:dyDescent="0.25">
      <c r="A281" s="1">
        <v>280</v>
      </c>
      <c r="B281" s="1" t="str">
        <f t="shared" si="33"/>
        <v>c280:e287</v>
      </c>
    </row>
    <row r="282" spans="1:16" x14ac:dyDescent="0.25">
      <c r="A282" s="1">
        <v>281</v>
      </c>
      <c r="B282" s="1" t="str">
        <f t="shared" si="33"/>
        <v>c280:e287</v>
      </c>
      <c r="C282" s="1" t="s">
        <v>240</v>
      </c>
      <c r="D282" s="1" t="s">
        <v>889</v>
      </c>
    </row>
    <row r="283" spans="1:16" x14ac:dyDescent="0.25">
      <c r="A283" s="1">
        <v>282</v>
      </c>
      <c r="B283" s="1" t="str">
        <f t="shared" si="33"/>
        <v>c280:e287</v>
      </c>
      <c r="C283" s="1" t="s">
        <v>235</v>
      </c>
      <c r="D283" s="1" t="s">
        <v>890</v>
      </c>
    </row>
    <row r="284" spans="1:16" x14ac:dyDescent="0.25">
      <c r="A284" s="1">
        <v>283</v>
      </c>
      <c r="B284" s="1" t="str">
        <f t="shared" si="33"/>
        <v>c280:e287</v>
      </c>
      <c r="C284" s="1" t="s">
        <v>234</v>
      </c>
      <c r="D284" s="1" t="s">
        <v>891</v>
      </c>
    </row>
    <row r="285" spans="1:16" x14ac:dyDescent="0.25">
      <c r="A285" s="1">
        <v>284</v>
      </c>
      <c r="B285" s="1" t="str">
        <f t="shared" si="33"/>
        <v>c280:e287</v>
      </c>
      <c r="C285" s="1" t="s">
        <v>1419</v>
      </c>
      <c r="D285" s="1" t="s">
        <v>892</v>
      </c>
    </row>
    <row r="286" spans="1:16" x14ac:dyDescent="0.25">
      <c r="A286" s="1">
        <v>285</v>
      </c>
      <c r="B286" s="1" t="str">
        <f t="shared" si="33"/>
        <v>c280:e287</v>
      </c>
    </row>
    <row r="287" spans="1:16" x14ac:dyDescent="0.25">
      <c r="A287" s="1">
        <v>286</v>
      </c>
      <c r="B287" s="1" t="str">
        <f t="shared" si="33"/>
        <v>c280:e287</v>
      </c>
      <c r="C287" s="1" t="s">
        <v>1420</v>
      </c>
      <c r="D287" s="1" t="s">
        <v>893</v>
      </c>
    </row>
    <row r="288" spans="1:16" x14ac:dyDescent="0.25">
      <c r="A288" s="1">
        <v>287</v>
      </c>
      <c r="B288" s="1" t="str">
        <f t="shared" si="33"/>
        <v>c280:e287</v>
      </c>
    </row>
    <row r="289" spans="1:16" x14ac:dyDescent="0.25">
      <c r="A289" s="1">
        <v>288</v>
      </c>
      <c r="B289" s="1" t="str">
        <f t="shared" si="33"/>
        <v>c289:e294</v>
      </c>
      <c r="C289" s="1" t="s">
        <v>233</v>
      </c>
      <c r="D289" s="1" t="s">
        <v>894</v>
      </c>
      <c r="E289" s="1">
        <v>822</v>
      </c>
      <c r="F289" s="1" t="b">
        <f ca="1">IFERROR(MATCH(H289,Sheet2!G:G,0)&gt;0,FALSE)</f>
        <v>1</v>
      </c>
      <c r="G289" s="1">
        <f>E289</f>
        <v>822</v>
      </c>
      <c r="H289" s="1" t="str">
        <f ca="1">IFERROR(INDEX(INDIRECT($B289),MATCH(H$1,INDIRECT(SUBSTITUTE($B289,"e","c")),0),2),"")</f>
        <v>Canyon AeroConnect</v>
      </c>
      <c r="I289" s="1" t="str">
        <f t="shared" ref="I289:P289" ca="1" si="37">IFERROR(INDEX(INDIRECT($B289),MATCH(I$1,INDIRECT(SUBSTITUTE($B289,"e","c")),0),2),"")</f>
        <v>6400 Wilkinson Drive</v>
      </c>
      <c r="J289" s="1" t="str">
        <f t="shared" ca="1" si="37"/>
        <v/>
      </c>
      <c r="K289" s="1" t="str">
        <f t="shared" ca="1" si="37"/>
        <v/>
      </c>
      <c r="L289" s="1" t="str">
        <f t="shared" ca="1" si="37"/>
        <v>Prescott, AZ  86301</v>
      </c>
      <c r="M289" s="1" t="str">
        <f t="shared" ca="1" si="37"/>
        <v/>
      </c>
      <c r="N289" s="1" t="str">
        <f t="shared" ca="1" si="37"/>
        <v>928-925-3489</v>
      </c>
      <c r="O289" s="1" t="str">
        <f t="shared" ca="1" si="37"/>
        <v>canyonaeroconnect.com</v>
      </c>
      <c r="P289" s="1" t="str">
        <f t="shared" ca="1" si="37"/>
        <v/>
      </c>
    </row>
    <row r="290" spans="1:16" x14ac:dyDescent="0.25">
      <c r="A290" s="1">
        <v>289</v>
      </c>
      <c r="B290" s="1" t="str">
        <f t="shared" si="33"/>
        <v>c289:e294</v>
      </c>
    </row>
    <row r="291" spans="1:16" x14ac:dyDescent="0.25">
      <c r="A291" s="1">
        <v>290</v>
      </c>
      <c r="B291" s="1" t="str">
        <f t="shared" si="33"/>
        <v>c289:e294</v>
      </c>
      <c r="C291" s="1" t="s">
        <v>240</v>
      </c>
      <c r="D291" s="1" t="s">
        <v>895</v>
      </c>
    </row>
    <row r="292" spans="1:16" x14ac:dyDescent="0.25">
      <c r="A292" s="1">
        <v>291</v>
      </c>
      <c r="B292" s="1" t="str">
        <f t="shared" si="33"/>
        <v>c289:e294</v>
      </c>
      <c r="C292" s="1" t="s">
        <v>235</v>
      </c>
      <c r="D292" s="1" t="s">
        <v>896</v>
      </c>
    </row>
    <row r="293" spans="1:16" x14ac:dyDescent="0.25">
      <c r="A293" s="1">
        <v>292</v>
      </c>
      <c r="B293" s="1" t="str">
        <f t="shared" si="33"/>
        <v>c289:e294</v>
      </c>
      <c r="C293" s="1" t="s">
        <v>234</v>
      </c>
      <c r="D293" s="1" t="s">
        <v>897</v>
      </c>
    </row>
    <row r="294" spans="1:16" x14ac:dyDescent="0.25">
      <c r="A294" s="1">
        <v>293</v>
      </c>
      <c r="B294" s="1" t="str">
        <f t="shared" si="33"/>
        <v>c289:e294</v>
      </c>
      <c r="C294" s="1" t="s">
        <v>1419</v>
      </c>
      <c r="D294" s="1" t="s">
        <v>898</v>
      </c>
    </row>
    <row r="295" spans="1:16" x14ac:dyDescent="0.25">
      <c r="A295" s="1">
        <v>294</v>
      </c>
      <c r="B295" s="1" t="str">
        <f t="shared" si="33"/>
        <v>c289:e294</v>
      </c>
    </row>
    <row r="296" spans="1:16" x14ac:dyDescent="0.25">
      <c r="A296" s="1">
        <v>295</v>
      </c>
      <c r="B296" s="1" t="str">
        <f t="shared" si="33"/>
        <v>c296:e303</v>
      </c>
      <c r="C296" s="1" t="s">
        <v>233</v>
      </c>
      <c r="D296" s="1" t="s">
        <v>899</v>
      </c>
      <c r="E296" s="1">
        <v>818</v>
      </c>
      <c r="F296" s="1" t="b">
        <f ca="1">IFERROR(MATCH(H296,Sheet2!G:G,0)&gt;0,FALSE)</f>
        <v>0</v>
      </c>
      <c r="G296" s="1">
        <f>E296</f>
        <v>818</v>
      </c>
      <c r="H296" s="1" t="str">
        <f ca="1">IFERROR(INDEX(INDIRECT($B296),MATCH(H$1,INDIRECT(SUBSTITUTE($B296,"e","c")),0),2),"")</f>
        <v>Capital Avionics</v>
      </c>
      <c r="I296" s="1" t="str">
        <f t="shared" ref="I296:P296" ca="1" si="38">IFERROR(INDEX(INDIRECT($B296),MATCH(I$1,INDIRECT(SUBSTITUTE($B296,"e","c")),0),2),"")</f>
        <v>8 Airport Road</v>
      </c>
      <c r="J296" s="1" t="str">
        <f t="shared" ca="1" si="38"/>
        <v/>
      </c>
      <c r="K296" s="1" t="str">
        <f t="shared" ca="1" si="38"/>
        <v/>
      </c>
      <c r="L296" s="1" t="str">
        <f t="shared" ca="1" si="38"/>
        <v>Apalachicola, FL  32320</v>
      </c>
      <c r="M296" s="1" t="str">
        <f t="shared" ca="1" si="38"/>
        <v/>
      </c>
      <c r="N296" s="1" t="str">
        <f t="shared" ca="1" si="38"/>
        <v>850-370-1306</v>
      </c>
      <c r="O296" s="1" t="str">
        <f t="shared" ca="1" si="38"/>
        <v>www.capitalavionics.com</v>
      </c>
      <c r="P296" s="1" t="str">
        <f t="shared" ca="1" si="38"/>
        <v>Capital Avionics is a vertically integrated company that designs and manufactures test equipment for the aviation industry. Its popular digital compasses are used worldwide, maintaining heading systems in fixed- and rotor-wing aircraft.</v>
      </c>
    </row>
    <row r="297" spans="1:16" x14ac:dyDescent="0.25">
      <c r="A297" s="1">
        <v>296</v>
      </c>
      <c r="B297" s="1" t="str">
        <f t="shared" si="33"/>
        <v>c296:e303</v>
      </c>
    </row>
    <row r="298" spans="1:16" x14ac:dyDescent="0.25">
      <c r="A298" s="1">
        <v>297</v>
      </c>
      <c r="B298" s="1" t="str">
        <f t="shared" si="33"/>
        <v>c296:e303</v>
      </c>
      <c r="C298" s="1" t="s">
        <v>240</v>
      </c>
      <c r="D298" s="1" t="s">
        <v>900</v>
      </c>
    </row>
    <row r="299" spans="1:16" x14ac:dyDescent="0.25">
      <c r="A299" s="1">
        <v>298</v>
      </c>
      <c r="B299" s="1" t="str">
        <f t="shared" si="33"/>
        <v>c296:e303</v>
      </c>
      <c r="C299" s="1" t="s">
        <v>235</v>
      </c>
      <c r="D299" s="1" t="s">
        <v>901</v>
      </c>
    </row>
    <row r="300" spans="1:16" x14ac:dyDescent="0.25">
      <c r="A300" s="1">
        <v>299</v>
      </c>
      <c r="B300" s="1" t="str">
        <f t="shared" si="33"/>
        <v>c296:e303</v>
      </c>
      <c r="C300" s="1" t="s">
        <v>234</v>
      </c>
      <c r="D300" s="1" t="s">
        <v>902</v>
      </c>
    </row>
    <row r="301" spans="1:16" x14ac:dyDescent="0.25">
      <c r="A301" s="1">
        <v>300</v>
      </c>
      <c r="B301" s="1" t="str">
        <f t="shared" si="33"/>
        <v>c296:e303</v>
      </c>
      <c r="C301" s="1" t="s">
        <v>1419</v>
      </c>
      <c r="D301" s="1" t="s">
        <v>903</v>
      </c>
    </row>
    <row r="302" spans="1:16" x14ac:dyDescent="0.25">
      <c r="A302" s="1">
        <v>301</v>
      </c>
      <c r="B302" s="1" t="str">
        <f t="shared" si="33"/>
        <v>c296:e303</v>
      </c>
    </row>
    <row r="303" spans="1:16" x14ac:dyDescent="0.25">
      <c r="A303" s="1">
        <v>302</v>
      </c>
      <c r="B303" s="1" t="str">
        <f t="shared" si="33"/>
        <v>c296:e303</v>
      </c>
      <c r="C303" s="1" t="s">
        <v>1420</v>
      </c>
      <c r="D303" s="1" t="s">
        <v>904</v>
      </c>
    </row>
    <row r="304" spans="1:16" x14ac:dyDescent="0.25">
      <c r="A304" s="1">
        <v>303</v>
      </c>
      <c r="B304" s="1" t="str">
        <f t="shared" si="33"/>
        <v>c296:e303</v>
      </c>
    </row>
    <row r="305" spans="1:16" x14ac:dyDescent="0.25">
      <c r="A305" s="1">
        <v>304</v>
      </c>
      <c r="B305" s="1" t="str">
        <f t="shared" si="33"/>
        <v>c305:e312</v>
      </c>
      <c r="C305" s="1" t="s">
        <v>233</v>
      </c>
      <c r="D305" s="1" t="s">
        <v>905</v>
      </c>
      <c r="E305" s="1">
        <v>1117</v>
      </c>
      <c r="F305" s="1" t="b">
        <f ca="1">IFERROR(MATCH(H305,Sheet2!G:G,0)&gt;0,FALSE)</f>
        <v>1</v>
      </c>
      <c r="G305" s="1">
        <f>E305</f>
        <v>1117</v>
      </c>
      <c r="H305" s="1" t="str">
        <f ca="1">IFERROR(INDEX(INDIRECT($B305),MATCH(H$1,INDIRECT(SUBSTITUTE($B305,"e","c")),0),2),"")</f>
        <v>Carlisle Interconnect Technologies</v>
      </c>
      <c r="I305" s="1" t="str">
        <f t="shared" ref="I305:P305" ca="1" si="39">IFERROR(INDEX(INDIRECT($B305),MATCH(I$1,INDIRECT(SUBSTITUTE($B305,"e","c")),0),2),"")</f>
        <v>100 Tensolite Drive</v>
      </c>
      <c r="J305" s="1" t="str">
        <f t="shared" ca="1" si="39"/>
        <v/>
      </c>
      <c r="K305" s="1" t="str">
        <f t="shared" ca="1" si="39"/>
        <v/>
      </c>
      <c r="L305" s="1" t="str">
        <f t="shared" ca="1" si="39"/>
        <v>St. Augustine, FL  32092</v>
      </c>
      <c r="M305" s="1" t="str">
        <f t="shared" ca="1" si="39"/>
        <v/>
      </c>
      <c r="N305" s="1" t="str">
        <f t="shared" ca="1" si="39"/>
        <v>800-327-9473</v>
      </c>
      <c r="O305" s="1" t="str">
        <f t="shared" ca="1" si="39"/>
        <v>www.carlisleit.com</v>
      </c>
      <c r="P305" s="1" t="str">
        <f t="shared" ca="1" si="39"/>
        <v>Carlisle Interconnect Technologies is a world-class interconnect equipment manufacturer and STC services partner, collaborating with customers to seamlessly design, build, test, certify, and deliver high-performance products and solutions that empower greater success. Customer-centric and quality-obsessed, the company is relentlessly driven to solve your most complex challenges – so you can innovate and elevate your business. That’s performance with purpose.</v>
      </c>
    </row>
    <row r="306" spans="1:16" x14ac:dyDescent="0.25">
      <c r="A306" s="1">
        <v>305</v>
      </c>
      <c r="B306" s="1" t="str">
        <f t="shared" si="33"/>
        <v>c305:e312</v>
      </c>
    </row>
    <row r="307" spans="1:16" x14ac:dyDescent="0.25">
      <c r="A307" s="1">
        <v>306</v>
      </c>
      <c r="B307" s="1" t="str">
        <f t="shared" si="33"/>
        <v>c305:e312</v>
      </c>
      <c r="C307" s="1" t="s">
        <v>240</v>
      </c>
      <c r="D307" s="1" t="s">
        <v>906</v>
      </c>
    </row>
    <row r="308" spans="1:16" x14ac:dyDescent="0.25">
      <c r="A308" s="1">
        <v>307</v>
      </c>
      <c r="B308" s="1" t="str">
        <f t="shared" si="33"/>
        <v>c305:e312</v>
      </c>
      <c r="C308" s="1" t="s">
        <v>235</v>
      </c>
      <c r="D308" s="1" t="s">
        <v>907</v>
      </c>
    </row>
    <row r="309" spans="1:16" x14ac:dyDescent="0.25">
      <c r="A309" s="1">
        <v>308</v>
      </c>
      <c r="B309" s="1" t="str">
        <f t="shared" si="33"/>
        <v>c305:e312</v>
      </c>
      <c r="C309" s="1" t="s">
        <v>234</v>
      </c>
      <c r="D309" s="1" t="s">
        <v>908</v>
      </c>
    </row>
    <row r="310" spans="1:16" x14ac:dyDescent="0.25">
      <c r="A310" s="1">
        <v>309</v>
      </c>
      <c r="B310" s="1" t="str">
        <f t="shared" si="33"/>
        <v>c305:e312</v>
      </c>
      <c r="C310" s="1" t="s">
        <v>1419</v>
      </c>
      <c r="D310" s="1" t="s">
        <v>909</v>
      </c>
    </row>
    <row r="311" spans="1:16" x14ac:dyDescent="0.25">
      <c r="A311" s="1">
        <v>310</v>
      </c>
      <c r="B311" s="1" t="str">
        <f t="shared" si="33"/>
        <v>c305:e312</v>
      </c>
    </row>
    <row r="312" spans="1:16" x14ac:dyDescent="0.25">
      <c r="A312" s="1">
        <v>311</v>
      </c>
      <c r="B312" s="1" t="str">
        <f t="shared" si="33"/>
        <v>c305:e312</v>
      </c>
      <c r="C312" s="1" t="s">
        <v>1420</v>
      </c>
      <c r="D312" s="1" t="s">
        <v>910</v>
      </c>
    </row>
    <row r="313" spans="1:16" x14ac:dyDescent="0.25">
      <c r="A313" s="1">
        <v>312</v>
      </c>
      <c r="B313" s="1" t="str">
        <f t="shared" si="33"/>
        <v>c305:e312</v>
      </c>
    </row>
    <row r="314" spans="1:16" x14ac:dyDescent="0.25">
      <c r="A314" s="1">
        <v>313</v>
      </c>
      <c r="B314" s="1" t="str">
        <f t="shared" si="33"/>
        <v>c314:e321</v>
      </c>
      <c r="C314" s="1" t="s">
        <v>233</v>
      </c>
      <c r="D314" s="1" t="s">
        <v>911</v>
      </c>
      <c r="E314" s="1">
        <v>111</v>
      </c>
      <c r="F314" s="1" t="b">
        <f ca="1">IFERROR(MATCH(H314,Sheet2!G:G,0)&gt;0,FALSE)</f>
        <v>0</v>
      </c>
      <c r="G314" s="1">
        <f>E314</f>
        <v>111</v>
      </c>
      <c r="H314" s="1" t="str">
        <f ca="1">IFERROR(INDEX(INDIRECT($B314),MATCH(H$1,INDIRECT(SUBSTITUTE($B314,"e","c")),0),2),"")</f>
        <v>Carolina GSE Inc.</v>
      </c>
      <c r="I314" s="1" t="str">
        <f t="shared" ref="I314:P314" ca="1" si="40">IFERROR(INDEX(INDIRECT($B314),MATCH(I$1,INDIRECT(SUBSTITUTE($B314,"e","c")),0),2),"")</f>
        <v>2408 Charles Blvd.</v>
      </c>
      <c r="J314" s="1" t="str">
        <f t="shared" ca="1" si="40"/>
        <v/>
      </c>
      <c r="K314" s="1" t="str">
        <f t="shared" ca="1" si="40"/>
        <v/>
      </c>
      <c r="L314" s="1" t="str">
        <f t="shared" ca="1" si="40"/>
        <v>Greenville, NC  27858</v>
      </c>
      <c r="M314" s="1" t="str">
        <f t="shared" ca="1" si="40"/>
        <v/>
      </c>
      <c r="N314" s="1" t="str">
        <f t="shared" ca="1" si="40"/>
        <v>252-565-0288</v>
      </c>
      <c r="O314" s="1" t="str">
        <f t="shared" ca="1" si="40"/>
        <v>www.pilotjohn.com</v>
      </c>
      <c r="P314" s="1" t="str">
        <f t="shared" ca="1" si="40"/>
        <v>Carolina GSE is a global supplier, distributor, repair facility, and service center of aircraft ground support equipment, avionics test equipment, consumables, and aircraft parts. The company offers complete solutions for new hangar startups, MROs, FBOs, military and commercial airlines. The Carolina GSE team is here to keep you flying!</v>
      </c>
    </row>
    <row r="315" spans="1:16" x14ac:dyDescent="0.25">
      <c r="A315" s="1">
        <v>314</v>
      </c>
      <c r="B315" s="1" t="str">
        <f t="shared" si="33"/>
        <v>c314:e321</v>
      </c>
    </row>
    <row r="316" spans="1:16" x14ac:dyDescent="0.25">
      <c r="A316" s="1">
        <v>315</v>
      </c>
      <c r="B316" s="1" t="str">
        <f t="shared" si="33"/>
        <v>c314:e321</v>
      </c>
      <c r="C316" s="1" t="s">
        <v>240</v>
      </c>
      <c r="D316" s="1" t="s">
        <v>912</v>
      </c>
    </row>
    <row r="317" spans="1:16" x14ac:dyDescent="0.25">
      <c r="A317" s="1">
        <v>316</v>
      </c>
      <c r="B317" s="1" t="str">
        <f t="shared" si="33"/>
        <v>c314:e321</v>
      </c>
      <c r="C317" s="1" t="s">
        <v>235</v>
      </c>
      <c r="D317" s="1" t="s">
        <v>913</v>
      </c>
    </row>
    <row r="318" spans="1:16" x14ac:dyDescent="0.25">
      <c r="A318" s="1">
        <v>317</v>
      </c>
      <c r="B318" s="1" t="str">
        <f t="shared" si="33"/>
        <v>c314:e321</v>
      </c>
      <c r="C318" s="1" t="s">
        <v>234</v>
      </c>
      <c r="D318" s="1" t="s">
        <v>914</v>
      </c>
    </row>
    <row r="319" spans="1:16" x14ac:dyDescent="0.25">
      <c r="A319" s="1">
        <v>318</v>
      </c>
      <c r="B319" s="1" t="str">
        <f t="shared" si="33"/>
        <v>c314:e321</v>
      </c>
      <c r="C319" s="1" t="s">
        <v>1419</v>
      </c>
      <c r="D319" s="1" t="s">
        <v>915</v>
      </c>
    </row>
    <row r="320" spans="1:16" x14ac:dyDescent="0.25">
      <c r="A320" s="1">
        <v>319</v>
      </c>
      <c r="B320" s="1" t="str">
        <f t="shared" si="33"/>
        <v>c314:e321</v>
      </c>
    </row>
    <row r="321" spans="1:16" x14ac:dyDescent="0.25">
      <c r="A321" s="1">
        <v>320</v>
      </c>
      <c r="B321" s="1" t="str">
        <f t="shared" si="33"/>
        <v>c314:e321</v>
      </c>
      <c r="C321" s="1" t="s">
        <v>1420</v>
      </c>
      <c r="D321" s="1" t="s">
        <v>916</v>
      </c>
    </row>
    <row r="322" spans="1:16" x14ac:dyDescent="0.25">
      <c r="A322" s="1">
        <v>321</v>
      </c>
      <c r="B322" s="1" t="str">
        <f t="shared" si="33"/>
        <v>c314:e321</v>
      </c>
    </row>
    <row r="323" spans="1:16" x14ac:dyDescent="0.25">
      <c r="A323" s="1">
        <v>322</v>
      </c>
      <c r="B323" s="1" t="str">
        <f t="shared" ref="B323:B386" si="41">IF(C323="Name:","c"&amp;ROW(A323)&amp;":e"&amp;MATCH("Name:",C324:C2321,0)+ROW(A323)-2,B322)</f>
        <v>c323:e330</v>
      </c>
      <c r="C323" s="1" t="s">
        <v>233</v>
      </c>
      <c r="D323" s="1" t="s">
        <v>917</v>
      </c>
      <c r="E323" s="1">
        <v>1119</v>
      </c>
      <c r="F323" s="1" t="b">
        <f ca="1">IFERROR(MATCH(H323,Sheet2!G:G,0)&gt;0,FALSE)</f>
        <v>0</v>
      </c>
      <c r="G323" s="1">
        <f>E323</f>
        <v>1119</v>
      </c>
      <c r="H323" s="1" t="str">
        <f ca="1">IFERROR(INDEX(INDIRECT($B323),MATCH(H$1,INDIRECT(SUBSTITUTE($B323,"e","c")),0),2),"")</f>
        <v>Castleberry Instruments &amp; Avionics</v>
      </c>
      <c r="I323" s="1" t="str">
        <f t="shared" ref="I323:P323" ca="1" si="42">IFERROR(INDEX(INDIRECT($B323),MATCH(I$1,INDIRECT(SUBSTITUTE($B323,"e","c")),0),2),"")</f>
        <v>13405 Immanuel Road</v>
      </c>
      <c r="J323" s="1" t="str">
        <f t="shared" ca="1" si="42"/>
        <v/>
      </c>
      <c r="K323" s="1" t="str">
        <f t="shared" ca="1" si="42"/>
        <v/>
      </c>
      <c r="L323" s="1" t="str">
        <f t="shared" ca="1" si="42"/>
        <v>Pflugerville, TX  78660</v>
      </c>
      <c r="M323" s="1" t="str">
        <f t="shared" ca="1" si="42"/>
        <v/>
      </c>
      <c r="N323" s="1" t="str">
        <f t="shared" ca="1" si="42"/>
        <v>512-251-5322</v>
      </c>
      <c r="O323" s="1" t="str">
        <f t="shared" ca="1" si="42"/>
        <v>www.ciamfg.com</v>
      </c>
      <c r="P323" s="1" t="str">
        <f t="shared" ca="1" si="42"/>
        <v>Castleberry Instruments &amp; Avionics is an experienced industry leader in gyro manufacture and overhaul specializing in attitude, directional, turn coordination gyros, communication and navigation transceivers, NVIS lighting, and FAR 91.411/413 aircraft certifications. TSO products are available for fixed- and rotary-wing aircraft. It has extensive exchange inventory to reduce customer operational impact.</v>
      </c>
    </row>
    <row r="324" spans="1:16" x14ac:dyDescent="0.25">
      <c r="A324" s="1">
        <v>323</v>
      </c>
      <c r="B324" s="1" t="str">
        <f t="shared" si="41"/>
        <v>c323:e330</v>
      </c>
    </row>
    <row r="325" spans="1:16" x14ac:dyDescent="0.25">
      <c r="A325" s="1">
        <v>324</v>
      </c>
      <c r="B325" s="1" t="str">
        <f t="shared" si="41"/>
        <v>c323:e330</v>
      </c>
      <c r="C325" s="1" t="s">
        <v>240</v>
      </c>
      <c r="D325" s="1" t="s">
        <v>918</v>
      </c>
    </row>
    <row r="326" spans="1:16" x14ac:dyDescent="0.25">
      <c r="A326" s="1">
        <v>325</v>
      </c>
      <c r="B326" s="1" t="str">
        <f t="shared" si="41"/>
        <v>c323:e330</v>
      </c>
      <c r="C326" s="1" t="s">
        <v>235</v>
      </c>
      <c r="D326" s="1" t="s">
        <v>919</v>
      </c>
    </row>
    <row r="327" spans="1:16" x14ac:dyDescent="0.25">
      <c r="A327" s="1">
        <v>326</v>
      </c>
      <c r="B327" s="1" t="str">
        <f t="shared" si="41"/>
        <v>c323:e330</v>
      </c>
      <c r="C327" s="1" t="s">
        <v>234</v>
      </c>
      <c r="D327" s="1" t="s">
        <v>920</v>
      </c>
    </row>
    <row r="328" spans="1:16" x14ac:dyDescent="0.25">
      <c r="A328" s="1">
        <v>327</v>
      </c>
      <c r="B328" s="1" t="str">
        <f t="shared" si="41"/>
        <v>c323:e330</v>
      </c>
      <c r="C328" s="1" t="s">
        <v>1419</v>
      </c>
      <c r="D328" s="1" t="s">
        <v>921</v>
      </c>
    </row>
    <row r="329" spans="1:16" x14ac:dyDescent="0.25">
      <c r="A329" s="1">
        <v>328</v>
      </c>
      <c r="B329" s="1" t="str">
        <f t="shared" si="41"/>
        <v>c323:e330</v>
      </c>
    </row>
    <row r="330" spans="1:16" x14ac:dyDescent="0.25">
      <c r="A330" s="1">
        <v>329</v>
      </c>
      <c r="B330" s="1" t="str">
        <f t="shared" si="41"/>
        <v>c323:e330</v>
      </c>
      <c r="C330" s="1" t="s">
        <v>1420</v>
      </c>
      <c r="D330" s="1" t="s">
        <v>922</v>
      </c>
    </row>
    <row r="331" spans="1:16" x14ac:dyDescent="0.25">
      <c r="A331" s="1">
        <v>330</v>
      </c>
      <c r="B331" s="1" t="str">
        <f t="shared" si="41"/>
        <v>c323:e330</v>
      </c>
    </row>
    <row r="332" spans="1:16" x14ac:dyDescent="0.25">
      <c r="A332" s="1">
        <v>331</v>
      </c>
      <c r="B332" s="1" t="str">
        <f t="shared" si="41"/>
        <v>c332:e340</v>
      </c>
      <c r="C332" s="1" t="s">
        <v>233</v>
      </c>
      <c r="D332" s="1" t="s">
        <v>923</v>
      </c>
      <c r="E332" s="1">
        <v>1002</v>
      </c>
      <c r="F332" s="1" t="b">
        <f ca="1">IFERROR(MATCH(H332,Sheet2!G:G,0)&gt;0,FALSE)</f>
        <v>1</v>
      </c>
      <c r="G332" s="1">
        <f>E332</f>
        <v>1002</v>
      </c>
      <c r="H332" s="1" t="str">
        <f ca="1">IFERROR(INDEX(INDIRECT($B332),MATCH(H$1,INDIRECT(SUBSTITUTE($B332,"e","c")),0),2),"")</f>
        <v>CCX Technologies Inc.</v>
      </c>
      <c r="I332" s="1" t="str">
        <f t="shared" ref="I332:P332" ca="1" si="43">IFERROR(INDEX(INDIRECT($B332),MATCH(I$1,INDIRECT(SUBSTITUTE($B332,"e","c")),0),2),"")</f>
        <v>1525 Carling Ave.</v>
      </c>
      <c r="J332" s="1" t="str">
        <f t="shared" ca="1" si="43"/>
        <v>Suite 201</v>
      </c>
      <c r="K332" s="1" t="str">
        <f t="shared" ca="1" si="43"/>
        <v/>
      </c>
      <c r="L332" s="1" t="str">
        <f t="shared" ca="1" si="43"/>
        <v>Ottawa, ON  K1Z 8R9  Canada</v>
      </c>
      <c r="M332" s="1" t="str">
        <f t="shared" ca="1" si="43"/>
        <v/>
      </c>
      <c r="N332" s="1" t="str">
        <f t="shared" ca="1" si="43"/>
        <v>613-703-6161</v>
      </c>
      <c r="O332" s="1" t="str">
        <f t="shared" ca="1" si="43"/>
        <v>www.ccxtechnologies.com</v>
      </c>
      <c r="P332" s="1" t="str">
        <f t="shared" ca="1" si="43"/>
        <v>CCX Technologies makes the aircraft a safer environment by designing and developing innovative solutions for all aviation markets. Its two primary product lines include the Onboard Cybersecurity solution as well as the T-RX all-in-one avionics testing device. To learn more, visit ccxtechnologies.com.</v>
      </c>
    </row>
    <row r="333" spans="1:16" x14ac:dyDescent="0.25">
      <c r="A333" s="1">
        <v>332</v>
      </c>
      <c r="B333" s="1" t="str">
        <f t="shared" si="41"/>
        <v>c332:e340</v>
      </c>
    </row>
    <row r="334" spans="1:16" x14ac:dyDescent="0.25">
      <c r="A334" s="1">
        <v>333</v>
      </c>
      <c r="B334" s="1" t="str">
        <f t="shared" si="41"/>
        <v>c332:e340</v>
      </c>
      <c r="C334" s="1" t="s">
        <v>240</v>
      </c>
      <c r="D334" s="1" t="s">
        <v>924</v>
      </c>
    </row>
    <row r="335" spans="1:16" x14ac:dyDescent="0.25">
      <c r="A335" s="1">
        <v>334</v>
      </c>
      <c r="B335" s="1" t="str">
        <f t="shared" si="41"/>
        <v>c332:e340</v>
      </c>
      <c r="C335" s="1" t="s">
        <v>245</v>
      </c>
      <c r="D335" s="1" t="s">
        <v>925</v>
      </c>
    </row>
    <row r="336" spans="1:16" x14ac:dyDescent="0.25">
      <c r="A336" s="1">
        <v>335</v>
      </c>
      <c r="B336" s="1" t="str">
        <f t="shared" si="41"/>
        <v>c332:e340</v>
      </c>
      <c r="C336" s="1" t="s">
        <v>235</v>
      </c>
      <c r="D336" s="1" t="s">
        <v>926</v>
      </c>
    </row>
    <row r="337" spans="1:16" x14ac:dyDescent="0.25">
      <c r="A337" s="1">
        <v>336</v>
      </c>
      <c r="B337" s="1" t="str">
        <f t="shared" si="41"/>
        <v>c332:e340</v>
      </c>
      <c r="C337" s="1" t="s">
        <v>234</v>
      </c>
      <c r="D337" s="1" t="s">
        <v>927</v>
      </c>
    </row>
    <row r="338" spans="1:16" x14ac:dyDescent="0.25">
      <c r="A338" s="1">
        <v>337</v>
      </c>
      <c r="B338" s="1" t="str">
        <f t="shared" si="41"/>
        <v>c332:e340</v>
      </c>
      <c r="C338" s="1" t="s">
        <v>1419</v>
      </c>
      <c r="D338" s="1" t="s">
        <v>928</v>
      </c>
    </row>
    <row r="339" spans="1:16" x14ac:dyDescent="0.25">
      <c r="A339" s="1">
        <v>338</v>
      </c>
      <c r="B339" s="1" t="str">
        <f t="shared" si="41"/>
        <v>c332:e340</v>
      </c>
    </row>
    <row r="340" spans="1:16" x14ac:dyDescent="0.25">
      <c r="A340" s="1">
        <v>339</v>
      </c>
      <c r="B340" s="1" t="str">
        <f t="shared" si="41"/>
        <v>c332:e340</v>
      </c>
      <c r="C340" s="1" t="s">
        <v>1420</v>
      </c>
      <c r="D340" s="1" t="s">
        <v>929</v>
      </c>
    </row>
    <row r="341" spans="1:16" x14ac:dyDescent="0.25">
      <c r="A341" s="1">
        <v>340</v>
      </c>
      <c r="B341" s="1" t="str">
        <f t="shared" si="41"/>
        <v>c332:e340</v>
      </c>
    </row>
    <row r="342" spans="1:16" x14ac:dyDescent="0.25">
      <c r="A342" s="1">
        <v>341</v>
      </c>
      <c r="B342" s="1" t="str">
        <f t="shared" si="41"/>
        <v>c342:e349</v>
      </c>
      <c r="C342" s="1" t="s">
        <v>233</v>
      </c>
      <c r="D342" s="1" t="s">
        <v>930</v>
      </c>
      <c r="E342" s="1">
        <v>1000</v>
      </c>
      <c r="F342" s="1" t="b">
        <f ca="1">IFERROR(MATCH(H342,Sheet2!G:G,0)&gt;0,FALSE)</f>
        <v>0</v>
      </c>
      <c r="G342" s="1">
        <f>E342</f>
        <v>1000</v>
      </c>
      <c r="H342" s="1" t="str">
        <f ca="1">IFERROR(INDEX(INDIRECT($B342),MATCH(H$1,INDIRECT(SUBSTITUTE($B342,"e","c")),0),2),"")</f>
        <v>Chicago Jet Group LLC</v>
      </c>
      <c r="I342" s="1" t="str">
        <f t="shared" ref="I342:P342" ca="1" si="44">IFERROR(INDEX(INDIRECT($B342),MATCH(I$1,INDIRECT(SUBSTITUTE($B342,"e","c")),0),2),"")</f>
        <v>43W522 Route 30</v>
      </c>
      <c r="J342" s="1" t="str">
        <f t="shared" ca="1" si="44"/>
        <v/>
      </c>
      <c r="K342" s="1" t="str">
        <f t="shared" ca="1" si="44"/>
        <v/>
      </c>
      <c r="L342" s="1" t="str">
        <f t="shared" ca="1" si="44"/>
        <v>Sugar Grove, IL  60554</v>
      </c>
      <c r="M342" s="1" t="str">
        <f t="shared" ca="1" si="44"/>
        <v/>
      </c>
      <c r="N342" s="1" t="str">
        <f t="shared" ca="1" si="44"/>
        <v>630-466-3600</v>
      </c>
      <c r="O342" s="1" t="str">
        <f t="shared" ca="1" si="44"/>
        <v>www.chicagojetgroup.com</v>
      </c>
      <c r="P342" s="1" t="str">
        <f t="shared" ca="1" si="44"/>
        <v>Chicago Jet Group operates an FAA Class 4 Part 145 repair station with EASA approval, focusing on the installation and certification of NextGen avionics technology in Part 25 aircraft, in addition to providing airframe and engine maintenance. Contact Chicago Jet Group online at chicagojetgroup.com; by email at info@chicagojetgroup.com; or by phone at 630-466-3600.</v>
      </c>
    </row>
    <row r="343" spans="1:16" x14ac:dyDescent="0.25">
      <c r="A343" s="1">
        <v>342</v>
      </c>
      <c r="B343" s="1" t="str">
        <f t="shared" si="41"/>
        <v>c342:e349</v>
      </c>
    </row>
    <row r="344" spans="1:16" x14ac:dyDescent="0.25">
      <c r="A344" s="1">
        <v>343</v>
      </c>
      <c r="B344" s="1" t="str">
        <f t="shared" si="41"/>
        <v>c342:e349</v>
      </c>
      <c r="C344" s="1" t="s">
        <v>240</v>
      </c>
      <c r="D344" s="1" t="s">
        <v>931</v>
      </c>
    </row>
    <row r="345" spans="1:16" x14ac:dyDescent="0.25">
      <c r="A345" s="1">
        <v>344</v>
      </c>
      <c r="B345" s="1" t="str">
        <f t="shared" si="41"/>
        <v>c342:e349</v>
      </c>
      <c r="C345" s="1" t="s">
        <v>235</v>
      </c>
      <c r="D345" s="1" t="s">
        <v>932</v>
      </c>
    </row>
    <row r="346" spans="1:16" x14ac:dyDescent="0.25">
      <c r="A346" s="1">
        <v>345</v>
      </c>
      <c r="B346" s="1" t="str">
        <f t="shared" si="41"/>
        <v>c342:e349</v>
      </c>
      <c r="C346" s="1" t="s">
        <v>234</v>
      </c>
      <c r="D346" s="1" t="s">
        <v>933</v>
      </c>
    </row>
    <row r="347" spans="1:16" x14ac:dyDescent="0.25">
      <c r="A347" s="1">
        <v>346</v>
      </c>
      <c r="B347" s="1" t="str">
        <f t="shared" si="41"/>
        <v>c342:e349</v>
      </c>
      <c r="C347" s="1" t="s">
        <v>1419</v>
      </c>
      <c r="D347" s="1" t="s">
        <v>934</v>
      </c>
    </row>
    <row r="348" spans="1:16" x14ac:dyDescent="0.25">
      <c r="A348" s="1">
        <v>347</v>
      </c>
      <c r="B348" s="1" t="str">
        <f t="shared" si="41"/>
        <v>c342:e349</v>
      </c>
    </row>
    <row r="349" spans="1:16" x14ac:dyDescent="0.25">
      <c r="A349" s="1">
        <v>348</v>
      </c>
      <c r="B349" s="1" t="str">
        <f t="shared" si="41"/>
        <v>c342:e349</v>
      </c>
      <c r="C349" s="1" t="s">
        <v>1420</v>
      </c>
      <c r="D349" s="1" t="s">
        <v>935</v>
      </c>
    </row>
    <row r="350" spans="1:16" x14ac:dyDescent="0.25">
      <c r="A350" s="1">
        <v>349</v>
      </c>
      <c r="B350" s="1" t="str">
        <f t="shared" si="41"/>
        <v>c342:e349</v>
      </c>
    </row>
    <row r="351" spans="1:16" x14ac:dyDescent="0.25">
      <c r="A351" s="1">
        <v>350</v>
      </c>
      <c r="B351" s="1" t="str">
        <f t="shared" si="41"/>
        <v>c351:e357</v>
      </c>
      <c r="C351" s="1" t="s">
        <v>233</v>
      </c>
      <c r="D351" s="1" t="s">
        <v>936</v>
      </c>
      <c r="E351" s="1">
        <v>1110</v>
      </c>
      <c r="F351" s="1" t="b">
        <f ca="1">IFERROR(MATCH(H351,Sheet2!G:G,0)&gt;0,FALSE)</f>
        <v>0</v>
      </c>
      <c r="G351" s="1">
        <f>E351</f>
        <v>1110</v>
      </c>
      <c r="H351" s="1" t="str">
        <f ca="1">IFERROR(INDEX(INDIRECT($B351),MATCH(H$1,INDIRECT(SUBSTITUTE($B351,"e","c")),0),2),"")</f>
        <v>CiES Inc.</v>
      </c>
      <c r="I351" s="1" t="str">
        <f t="shared" ref="I351:P351" ca="1" si="45">IFERROR(INDEX(INDIRECT($B351),MATCH(I$1,INDIRECT(SUBSTITUTE($B351,"e","c")),0),2),"")</f>
        <v>1375 SE Wilson Avenue</v>
      </c>
      <c r="J351" s="1" t="str">
        <f t="shared" ca="1" si="45"/>
        <v>#150</v>
      </c>
      <c r="K351" s="1" t="str">
        <f t="shared" ca="1" si="45"/>
        <v/>
      </c>
      <c r="L351" s="1" t="str">
        <f t="shared" ca="1" si="45"/>
        <v>Bend, OR  97702</v>
      </c>
      <c r="M351" s="1" t="str">
        <f t="shared" ca="1" si="45"/>
        <v/>
      </c>
      <c r="N351" s="1" t="str">
        <f t="shared" ca="1" si="45"/>
        <v>541-408-1095</v>
      </c>
      <c r="O351" s="1" t="str">
        <f t="shared" ca="1" si="45"/>
        <v>www.ciescorp.com</v>
      </c>
      <c r="P351" s="1" t="str">
        <f t="shared" ca="1" si="45"/>
        <v/>
      </c>
    </row>
    <row r="352" spans="1:16" x14ac:dyDescent="0.25">
      <c r="A352" s="1">
        <v>351</v>
      </c>
      <c r="B352" s="1" t="str">
        <f t="shared" si="41"/>
        <v>c351:e357</v>
      </c>
    </row>
    <row r="353" spans="1:16" x14ac:dyDescent="0.25">
      <c r="A353" s="1">
        <v>352</v>
      </c>
      <c r="B353" s="1" t="str">
        <f t="shared" si="41"/>
        <v>c351:e357</v>
      </c>
      <c r="C353" s="1" t="s">
        <v>240</v>
      </c>
      <c r="D353" s="1" t="s">
        <v>937</v>
      </c>
    </row>
    <row r="354" spans="1:16" x14ac:dyDescent="0.25">
      <c r="A354" s="1">
        <v>353</v>
      </c>
      <c r="B354" s="1" t="str">
        <f t="shared" si="41"/>
        <v>c351:e357</v>
      </c>
      <c r="C354" s="1" t="s">
        <v>245</v>
      </c>
      <c r="D354" s="1" t="s">
        <v>938</v>
      </c>
    </row>
    <row r="355" spans="1:16" x14ac:dyDescent="0.25">
      <c r="A355" s="1">
        <v>354</v>
      </c>
      <c r="B355" s="1" t="str">
        <f t="shared" si="41"/>
        <v>c351:e357</v>
      </c>
      <c r="C355" s="1" t="s">
        <v>235</v>
      </c>
      <c r="D355" s="1" t="s">
        <v>939</v>
      </c>
    </row>
    <row r="356" spans="1:16" x14ac:dyDescent="0.25">
      <c r="A356" s="1">
        <v>355</v>
      </c>
      <c r="B356" s="1" t="str">
        <f t="shared" si="41"/>
        <v>c351:e357</v>
      </c>
      <c r="C356" s="1" t="s">
        <v>234</v>
      </c>
      <c r="D356" s="1" t="s">
        <v>940</v>
      </c>
    </row>
    <row r="357" spans="1:16" x14ac:dyDescent="0.25">
      <c r="A357" s="1">
        <v>356</v>
      </c>
      <c r="B357" s="1" t="str">
        <f t="shared" si="41"/>
        <v>c351:e357</v>
      </c>
      <c r="C357" s="1" t="s">
        <v>1419</v>
      </c>
      <c r="D357" s="1" t="s">
        <v>941</v>
      </c>
    </row>
    <row r="358" spans="1:16" x14ac:dyDescent="0.25">
      <c r="A358" s="1">
        <v>357</v>
      </c>
      <c r="B358" s="1" t="str">
        <f t="shared" si="41"/>
        <v>c351:e357</v>
      </c>
    </row>
    <row r="359" spans="1:16" x14ac:dyDescent="0.25">
      <c r="A359" s="1">
        <v>358</v>
      </c>
      <c r="B359" s="1" t="str">
        <f t="shared" si="41"/>
        <v>c359:e366</v>
      </c>
      <c r="C359" s="1" t="s">
        <v>233</v>
      </c>
      <c r="D359" s="1" t="s">
        <v>942</v>
      </c>
      <c r="E359" s="1">
        <v>1019</v>
      </c>
      <c r="F359" s="1" t="b">
        <f ca="1">IFERROR(MATCH(H359,Sheet2!G:G,0)&gt;0,FALSE)</f>
        <v>0</v>
      </c>
      <c r="G359" s="1">
        <f>E359</f>
        <v>1019</v>
      </c>
      <c r="H359" s="1" t="str">
        <f ca="1">IFERROR(INDEX(INDIRECT($B359),MATCH(H$1,INDIRECT(SUBSTITUTE($B359,"e","c")),0),2),"")</f>
        <v>Cobham Aerospace Communications</v>
      </c>
      <c r="I359" s="1" t="str">
        <f t="shared" ref="I359:P359" ca="1" si="46">IFERROR(INDEX(INDIRECT($B359),MATCH(I$1,INDIRECT(SUBSTITUTE($B359,"e","c")),0),2),"")</f>
        <v>577 Burning Tree Road</v>
      </c>
      <c r="J359" s="1" t="str">
        <f t="shared" ca="1" si="46"/>
        <v/>
      </c>
      <c r="K359" s="1" t="str">
        <f t="shared" ca="1" si="46"/>
        <v/>
      </c>
      <c r="L359" s="1" t="str">
        <f t="shared" ca="1" si="46"/>
        <v>Fullerton, CA  92833</v>
      </c>
      <c r="M359" s="1" t="str">
        <f t="shared" ca="1" si="46"/>
        <v/>
      </c>
      <c r="N359" s="1" t="str">
        <f t="shared" ca="1" si="46"/>
        <v>714-870-2420</v>
      </c>
      <c r="O359" s="1" t="str">
        <f t="shared" ca="1" si="46"/>
        <v>www.cobham.com/antennasystems</v>
      </c>
      <c r="P359" s="1" t="str">
        <f t="shared" ca="1" si="46"/>
        <v>Cobham Antenna Systems provides a full range of civil and military airborne communications antennas, including space-saving multifunction antennas such as ComDat and multi-frequency SAR antennas, navigation systems, direction finding antennas, and innovative RF interference cancellation systems. CAS is a leader in airborne internet (air-to-ground) and emergency locator transmitter antennas.</v>
      </c>
    </row>
    <row r="360" spans="1:16" x14ac:dyDescent="0.25">
      <c r="A360" s="1">
        <v>359</v>
      </c>
      <c r="B360" s="1" t="str">
        <f t="shared" si="41"/>
        <v>c359:e366</v>
      </c>
    </row>
    <row r="361" spans="1:16" x14ac:dyDescent="0.25">
      <c r="A361" s="1">
        <v>360</v>
      </c>
      <c r="B361" s="1" t="str">
        <f t="shared" si="41"/>
        <v>c359:e366</v>
      </c>
      <c r="C361" s="1" t="s">
        <v>240</v>
      </c>
      <c r="D361" s="1" t="s">
        <v>943</v>
      </c>
    </row>
    <row r="362" spans="1:16" x14ac:dyDescent="0.25">
      <c r="A362" s="1">
        <v>361</v>
      </c>
      <c r="B362" s="1" t="str">
        <f t="shared" si="41"/>
        <v>c359:e366</v>
      </c>
      <c r="C362" s="1" t="s">
        <v>235</v>
      </c>
      <c r="D362" s="1" t="s">
        <v>944</v>
      </c>
    </row>
    <row r="363" spans="1:16" x14ac:dyDescent="0.25">
      <c r="A363" s="1">
        <v>362</v>
      </c>
      <c r="B363" s="1" t="str">
        <f t="shared" si="41"/>
        <v>c359:e366</v>
      </c>
      <c r="C363" s="1" t="s">
        <v>234</v>
      </c>
      <c r="D363" s="1" t="s">
        <v>945</v>
      </c>
    </row>
    <row r="364" spans="1:16" x14ac:dyDescent="0.25">
      <c r="A364" s="1">
        <v>363</v>
      </c>
      <c r="B364" s="1" t="str">
        <f t="shared" si="41"/>
        <v>c359:e366</v>
      </c>
      <c r="C364" s="1" t="s">
        <v>1419</v>
      </c>
      <c r="D364" s="1" t="s">
        <v>946</v>
      </c>
    </row>
    <row r="365" spans="1:16" x14ac:dyDescent="0.25">
      <c r="A365" s="1">
        <v>364</v>
      </c>
      <c r="B365" s="1" t="str">
        <f t="shared" si="41"/>
        <v>c359:e366</v>
      </c>
    </row>
    <row r="366" spans="1:16" x14ac:dyDescent="0.25">
      <c r="A366" s="1">
        <v>365</v>
      </c>
      <c r="B366" s="1" t="str">
        <f t="shared" si="41"/>
        <v>c359:e366</v>
      </c>
      <c r="C366" s="1" t="s">
        <v>1420</v>
      </c>
      <c r="D366" s="1" t="s">
        <v>947</v>
      </c>
    </row>
    <row r="367" spans="1:16" x14ac:dyDescent="0.25">
      <c r="A367" s="1">
        <v>366</v>
      </c>
      <c r="B367" s="1" t="str">
        <f t="shared" si="41"/>
        <v>c359:e366</v>
      </c>
    </row>
    <row r="368" spans="1:16" x14ac:dyDescent="0.25">
      <c r="A368" s="1">
        <v>367</v>
      </c>
      <c r="B368" s="1" t="str">
        <f t="shared" si="41"/>
        <v>c368:e376</v>
      </c>
      <c r="C368" s="1" t="s">
        <v>233</v>
      </c>
      <c r="D368" s="1" t="s">
        <v>616</v>
      </c>
      <c r="E368" s="1">
        <v>323</v>
      </c>
      <c r="F368" s="1" t="b">
        <f ca="1">IFERROR(MATCH(H368,Sheet2!G:G,0)&gt;0,FALSE)</f>
        <v>0</v>
      </c>
      <c r="G368" s="1">
        <f>E368</f>
        <v>323</v>
      </c>
      <c r="H368" s="1" t="str">
        <f ca="1">IFERROR(INDEX(INDIRECT($B368),MATCH(H$1,INDIRECT(SUBSTITUTE($B368,"e","c")),0),2),"")</f>
        <v>Collins Aerospace</v>
      </c>
      <c r="I368" s="1" t="str">
        <f t="shared" ref="I368:P368" ca="1" si="47">IFERROR(INDEX(INDIRECT($B368),MATCH(I$1,INDIRECT(SUBSTITUTE($B368,"e","c")),0),2),"")</f>
        <v>Four Coliseum Center</v>
      </c>
      <c r="J368" s="1" t="str">
        <f t="shared" ca="1" si="47"/>
        <v>2730 W Tyvola Road</v>
      </c>
      <c r="K368" s="1" t="str">
        <f t="shared" ca="1" si="47"/>
        <v/>
      </c>
      <c r="L368" s="1" t="str">
        <f t="shared" ca="1" si="47"/>
        <v>Charlotte, NC  28217</v>
      </c>
      <c r="M368" s="1" t="str">
        <f t="shared" ca="1" si="47"/>
        <v/>
      </c>
      <c r="N368" s="1" t="str">
        <f t="shared" ca="1" si="47"/>
        <v>704-423-7000</v>
      </c>
      <c r="O368" s="1" t="str">
        <f t="shared" ca="1" si="47"/>
        <v>www.collinsaerospace.com</v>
      </c>
      <c r="P368" s="1" t="str">
        <f t="shared" ca="1" si="47"/>
        <v>Collins Aerospace is a leader in technologically advanced, intelligent solutions that help to redefine the aerospace and defense industry. The company dedicates its capabilities, comprehensive portfolio and expertise to solving customers’ toughest challenges and meeting the demands of the global market. Collins Aerospace employs more than 78,000 people in more than 300 locations worldwide.</v>
      </c>
    </row>
    <row r="369" spans="1:16" x14ac:dyDescent="0.25">
      <c r="A369" s="1">
        <v>368</v>
      </c>
      <c r="B369" s="1" t="str">
        <f t="shared" si="41"/>
        <v>c368:e376</v>
      </c>
    </row>
    <row r="370" spans="1:16" x14ac:dyDescent="0.25">
      <c r="A370" s="1">
        <v>369</v>
      </c>
      <c r="B370" s="1" t="str">
        <f t="shared" si="41"/>
        <v>c368:e376</v>
      </c>
      <c r="C370" s="1" t="s">
        <v>240</v>
      </c>
      <c r="D370" s="1" t="s">
        <v>948</v>
      </c>
    </row>
    <row r="371" spans="1:16" x14ac:dyDescent="0.25">
      <c r="A371" s="1">
        <v>370</v>
      </c>
      <c r="B371" s="1" t="str">
        <f t="shared" si="41"/>
        <v>c368:e376</v>
      </c>
      <c r="C371" s="1" t="s">
        <v>245</v>
      </c>
      <c r="D371" s="1" t="s">
        <v>949</v>
      </c>
    </row>
    <row r="372" spans="1:16" x14ac:dyDescent="0.25">
      <c r="A372" s="1">
        <v>371</v>
      </c>
      <c r="B372" s="1" t="str">
        <f t="shared" si="41"/>
        <v>c368:e376</v>
      </c>
      <c r="C372" s="1" t="s">
        <v>235</v>
      </c>
      <c r="D372" s="1" t="s">
        <v>950</v>
      </c>
    </row>
    <row r="373" spans="1:16" x14ac:dyDescent="0.25">
      <c r="A373" s="1">
        <v>372</v>
      </c>
      <c r="B373" s="1" t="str">
        <f t="shared" si="41"/>
        <v>c368:e376</v>
      </c>
      <c r="C373" s="1" t="s">
        <v>234</v>
      </c>
      <c r="D373" s="1" t="s">
        <v>951</v>
      </c>
    </row>
    <row r="374" spans="1:16" x14ac:dyDescent="0.25">
      <c r="A374" s="1">
        <v>373</v>
      </c>
      <c r="B374" s="1" t="str">
        <f t="shared" si="41"/>
        <v>c368:e376</v>
      </c>
      <c r="C374" s="1" t="s">
        <v>1419</v>
      </c>
      <c r="D374" s="1" t="s">
        <v>952</v>
      </c>
    </row>
    <row r="375" spans="1:16" x14ac:dyDescent="0.25">
      <c r="A375" s="1">
        <v>374</v>
      </c>
      <c r="B375" s="1" t="str">
        <f t="shared" si="41"/>
        <v>c368:e376</v>
      </c>
    </row>
    <row r="376" spans="1:16" x14ac:dyDescent="0.25">
      <c r="A376" s="1">
        <v>375</v>
      </c>
      <c r="B376" s="1" t="str">
        <f t="shared" si="41"/>
        <v>c368:e376</v>
      </c>
      <c r="C376" s="1" t="s">
        <v>1420</v>
      </c>
      <c r="D376" s="1" t="s">
        <v>953</v>
      </c>
    </row>
    <row r="377" spans="1:16" x14ac:dyDescent="0.25">
      <c r="A377" s="1">
        <v>376</v>
      </c>
      <c r="B377" s="1" t="str">
        <f t="shared" si="41"/>
        <v>c368:e376</v>
      </c>
    </row>
    <row r="378" spans="1:16" x14ac:dyDescent="0.25">
      <c r="A378" s="1">
        <v>377</v>
      </c>
      <c r="B378" s="1" t="str">
        <f t="shared" si="41"/>
        <v>c378:e383</v>
      </c>
      <c r="C378" s="1" t="s">
        <v>233</v>
      </c>
      <c r="D378" s="1" t="s">
        <v>954</v>
      </c>
      <c r="E378" s="1">
        <v>718</v>
      </c>
      <c r="F378" s="1" t="b">
        <f ca="1">IFERROR(MATCH(H378,Sheet2!G:G,0)&gt;0,FALSE)</f>
        <v>0</v>
      </c>
      <c r="G378" s="1">
        <f>E378</f>
        <v>718</v>
      </c>
      <c r="H378" s="1" t="str">
        <f ca="1">IFERROR(INDEX(INDIRECT($B378),MATCH(H$1,INDIRECT(SUBSTITUTE($B378,"e","c")),0),2),"")</f>
        <v>Comm Innovations</v>
      </c>
      <c r="I378" s="1" t="str">
        <f t="shared" ref="I378:P378" ca="1" si="48">IFERROR(INDEX(INDIRECT($B378),MATCH(I$1,INDIRECT(SUBSTITUTE($B378,"e","c")),0),2),"")</f>
        <v>330 Pony Farm Road #5</v>
      </c>
      <c r="J378" s="1" t="str">
        <f t="shared" ca="1" si="48"/>
        <v/>
      </c>
      <c r="K378" s="1" t="str">
        <f t="shared" ca="1" si="48"/>
        <v/>
      </c>
      <c r="L378" s="1" t="str">
        <f t="shared" ca="1" si="48"/>
        <v>Oneonta, NY  13820</v>
      </c>
      <c r="M378" s="1" t="str">
        <f t="shared" ca="1" si="48"/>
        <v/>
      </c>
      <c r="N378" s="1" t="str">
        <f t="shared" ca="1" si="48"/>
        <v>607-432-0845</v>
      </c>
      <c r="O378" s="1" t="str">
        <f t="shared" ca="1" si="48"/>
        <v>www.comm-innovations.com</v>
      </c>
      <c r="P378" s="1" t="str">
        <f t="shared" ca="1" si="48"/>
        <v/>
      </c>
    </row>
    <row r="379" spans="1:16" x14ac:dyDescent="0.25">
      <c r="A379" s="1">
        <v>378</v>
      </c>
      <c r="B379" s="1" t="str">
        <f t="shared" si="41"/>
        <v>c378:e383</v>
      </c>
    </row>
    <row r="380" spans="1:16" x14ac:dyDescent="0.25">
      <c r="A380" s="1">
        <v>379</v>
      </c>
      <c r="B380" s="1" t="str">
        <f t="shared" si="41"/>
        <v>c378:e383</v>
      </c>
      <c r="C380" s="1" t="s">
        <v>240</v>
      </c>
      <c r="D380" s="1" t="s">
        <v>955</v>
      </c>
    </row>
    <row r="381" spans="1:16" x14ac:dyDescent="0.25">
      <c r="A381" s="1">
        <v>380</v>
      </c>
      <c r="B381" s="1" t="str">
        <f t="shared" si="41"/>
        <v>c378:e383</v>
      </c>
      <c r="C381" s="1" t="s">
        <v>235</v>
      </c>
      <c r="D381" s="1" t="s">
        <v>956</v>
      </c>
    </row>
    <row r="382" spans="1:16" x14ac:dyDescent="0.25">
      <c r="A382" s="1">
        <v>381</v>
      </c>
      <c r="B382" s="1" t="str">
        <f t="shared" si="41"/>
        <v>c378:e383</v>
      </c>
      <c r="C382" s="1" t="s">
        <v>234</v>
      </c>
      <c r="D382" s="1" t="s">
        <v>957</v>
      </c>
    </row>
    <row r="383" spans="1:16" x14ac:dyDescent="0.25">
      <c r="A383" s="1">
        <v>382</v>
      </c>
      <c r="B383" s="1" t="str">
        <f t="shared" si="41"/>
        <v>c378:e383</v>
      </c>
      <c r="C383" s="1" t="s">
        <v>1419</v>
      </c>
      <c r="D383" s="1" t="s">
        <v>958</v>
      </c>
    </row>
    <row r="384" spans="1:16" x14ac:dyDescent="0.25">
      <c r="A384" s="1">
        <v>383</v>
      </c>
      <c r="B384" s="1" t="str">
        <f t="shared" si="41"/>
        <v>c378:e383</v>
      </c>
    </row>
    <row r="385" spans="1:16" x14ac:dyDescent="0.25">
      <c r="A385" s="1">
        <v>384</v>
      </c>
      <c r="B385" s="1" t="str">
        <f t="shared" si="41"/>
        <v>c385:e392</v>
      </c>
      <c r="C385" s="1" t="s">
        <v>233</v>
      </c>
      <c r="D385" s="1" t="s">
        <v>959</v>
      </c>
      <c r="E385" s="1">
        <v>1107</v>
      </c>
      <c r="F385" s="1" t="b">
        <f ca="1">IFERROR(MATCH(H385,Sheet2!G:G,0)&gt;0,FALSE)</f>
        <v>0</v>
      </c>
      <c r="G385" s="1">
        <f>E385</f>
        <v>1107</v>
      </c>
      <c r="H385" s="1" t="str">
        <f ca="1">IFERROR(INDEX(INDIRECT($B385),MATCH(H$1,INDIRECT(SUBSTITUTE($B385,"e","c")),0),2),"")</f>
        <v>Connell Aviation Group</v>
      </c>
      <c r="I385" s="1" t="str">
        <f t="shared" ref="I385:P385" ca="1" si="49">IFERROR(INDEX(INDIRECT($B385),MATCH(I$1,INDIRECT(SUBSTITUTE($B385,"e","c")),0),2),"")</f>
        <v>PO Box 302</v>
      </c>
      <c r="J385" s="1" t="str">
        <f t="shared" ca="1" si="49"/>
        <v/>
      </c>
      <c r="K385" s="1" t="str">
        <f t="shared" ca="1" si="49"/>
        <v/>
      </c>
      <c r="L385" s="1" t="str">
        <f t="shared" ca="1" si="49"/>
        <v>Cedar Falls, IA  50613</v>
      </c>
      <c r="M385" s="1" t="str">
        <f t="shared" ca="1" si="49"/>
        <v/>
      </c>
      <c r="N385" s="1" t="str">
        <f t="shared" ca="1" si="49"/>
        <v>641-330-2537</v>
      </c>
      <c r="O385" s="1" t="str">
        <f t="shared" ca="1" si="49"/>
        <v>www.connellaviationgroup.com</v>
      </c>
      <c r="P385" s="1" t="str">
        <f t="shared" ca="1" si="49"/>
        <v>Connell Aviation Group is an aviator-owned, dedicated full-service aviation and aerospace communications firm; specializing in avionics marketing and co-op programs.</v>
      </c>
    </row>
    <row r="386" spans="1:16" x14ac:dyDescent="0.25">
      <c r="A386" s="1">
        <v>385</v>
      </c>
      <c r="B386" s="1" t="str">
        <f t="shared" si="41"/>
        <v>c385:e392</v>
      </c>
    </row>
    <row r="387" spans="1:16" x14ac:dyDescent="0.25">
      <c r="A387" s="1">
        <v>386</v>
      </c>
      <c r="B387" s="1" t="str">
        <f t="shared" ref="B387:B450" si="50">IF(C387="Name:","c"&amp;ROW(A387)&amp;":e"&amp;MATCH("Name:",C388:C2385,0)+ROW(A387)-2,B386)</f>
        <v>c385:e392</v>
      </c>
      <c r="C387" s="1" t="s">
        <v>240</v>
      </c>
      <c r="D387" s="1" t="s">
        <v>960</v>
      </c>
    </row>
    <row r="388" spans="1:16" x14ac:dyDescent="0.25">
      <c r="A388" s="1">
        <v>387</v>
      </c>
      <c r="B388" s="1" t="str">
        <f t="shared" si="50"/>
        <v>c385:e392</v>
      </c>
      <c r="C388" s="1" t="s">
        <v>235</v>
      </c>
      <c r="D388" s="1" t="s">
        <v>961</v>
      </c>
    </row>
    <row r="389" spans="1:16" x14ac:dyDescent="0.25">
      <c r="A389" s="1">
        <v>388</v>
      </c>
      <c r="B389" s="1" t="str">
        <f t="shared" si="50"/>
        <v>c385:e392</v>
      </c>
      <c r="C389" s="1" t="s">
        <v>234</v>
      </c>
      <c r="D389" s="1" t="s">
        <v>962</v>
      </c>
    </row>
    <row r="390" spans="1:16" x14ac:dyDescent="0.25">
      <c r="A390" s="1">
        <v>389</v>
      </c>
      <c r="B390" s="1" t="str">
        <f t="shared" si="50"/>
        <v>c385:e392</v>
      </c>
      <c r="C390" s="1" t="s">
        <v>1419</v>
      </c>
      <c r="D390" s="1" t="s">
        <v>963</v>
      </c>
    </row>
    <row r="391" spans="1:16" x14ac:dyDescent="0.25">
      <c r="A391" s="1">
        <v>390</v>
      </c>
      <c r="B391" s="1" t="str">
        <f t="shared" si="50"/>
        <v>c385:e392</v>
      </c>
    </row>
    <row r="392" spans="1:16" x14ac:dyDescent="0.25">
      <c r="A392" s="1">
        <v>391</v>
      </c>
      <c r="B392" s="1" t="str">
        <f t="shared" si="50"/>
        <v>c385:e392</v>
      </c>
      <c r="C392" s="1" t="s">
        <v>1420</v>
      </c>
      <c r="D392" s="1" t="s">
        <v>964</v>
      </c>
    </row>
    <row r="393" spans="1:16" x14ac:dyDescent="0.25">
      <c r="A393" s="1">
        <v>392</v>
      </c>
      <c r="B393" s="1" t="str">
        <f t="shared" si="50"/>
        <v>c385:e392</v>
      </c>
    </row>
    <row r="394" spans="1:16" x14ac:dyDescent="0.25">
      <c r="A394" s="1">
        <v>393</v>
      </c>
      <c r="B394" s="1" t="str">
        <f t="shared" si="50"/>
        <v>c394:e401</v>
      </c>
      <c r="C394" s="1" t="s">
        <v>233</v>
      </c>
      <c r="D394" s="1" t="s">
        <v>965</v>
      </c>
      <c r="E394" s="1">
        <v>316</v>
      </c>
      <c r="F394" s="1" t="b">
        <f ca="1">IFERROR(MATCH(H394,Sheet2!G:G,0)&gt;0,FALSE)</f>
        <v>0</v>
      </c>
      <c r="G394" s="1">
        <f>E394</f>
        <v>316</v>
      </c>
      <c r="H394" s="1" t="str">
        <f ca="1">IFERROR(INDEX(INDIRECT($B394),MATCH(H$1,INDIRECT(SUBSTITUTE($B394,"e","c")),0),2),"")</f>
        <v>D.L.S. Electronic Systems Inc.</v>
      </c>
      <c r="I394" s="1" t="str">
        <f t="shared" ref="I394:P394" ca="1" si="51">IFERROR(INDEX(INDIRECT($B394),MATCH(I$1,INDIRECT(SUBSTITUTE($B394,"e","c")),0),2),"")</f>
        <v>1250 Peterson Drive</v>
      </c>
      <c r="J394" s="1" t="str">
        <f t="shared" ca="1" si="51"/>
        <v/>
      </c>
      <c r="K394" s="1" t="str">
        <f t="shared" ca="1" si="51"/>
        <v/>
      </c>
      <c r="L394" s="1" t="str">
        <f t="shared" ca="1" si="51"/>
        <v>Wheeling, IL  60090</v>
      </c>
      <c r="M394" s="1" t="str">
        <f t="shared" ca="1" si="51"/>
        <v/>
      </c>
      <c r="N394" s="1" t="str">
        <f t="shared" ca="1" si="51"/>
        <v>847-537-6400</v>
      </c>
      <c r="O394" s="1" t="str">
        <f t="shared" ca="1" si="51"/>
        <v>www.dlsemc.com</v>
      </c>
      <c r="P394" s="1" t="str">
        <f t="shared" ca="1" si="51"/>
        <v>D.L.S. Electronic Systems is one of the largest independent accredited testing laboratories for RTCA-DO-160C-G and provides EMC, lightning, safety and environmental testing services for all aircraft applications, including SAE ARP5412/16, FAA AC20-136, EUROCAD/ED-14E requirements, and can provide DER services. D.L.S. provides testing to Mil STD 461 &amp; 810, Boeing and Airbus standards and provides mitigation and consulting services with one of the largest certified iNARTE engineering staff in the industry.</v>
      </c>
    </row>
    <row r="395" spans="1:16" x14ac:dyDescent="0.25">
      <c r="A395" s="1">
        <v>394</v>
      </c>
      <c r="B395" s="1" t="str">
        <f t="shared" si="50"/>
        <v>c394:e401</v>
      </c>
    </row>
    <row r="396" spans="1:16" x14ac:dyDescent="0.25">
      <c r="A396" s="1">
        <v>395</v>
      </c>
      <c r="B396" s="1" t="str">
        <f t="shared" si="50"/>
        <v>c394:e401</v>
      </c>
      <c r="C396" s="1" t="s">
        <v>240</v>
      </c>
      <c r="D396" s="1" t="s">
        <v>966</v>
      </c>
    </row>
    <row r="397" spans="1:16" x14ac:dyDescent="0.25">
      <c r="A397" s="1">
        <v>396</v>
      </c>
      <c r="B397" s="1" t="str">
        <f t="shared" si="50"/>
        <v>c394:e401</v>
      </c>
      <c r="C397" s="1" t="s">
        <v>235</v>
      </c>
      <c r="D397" s="1" t="s">
        <v>967</v>
      </c>
    </row>
    <row r="398" spans="1:16" x14ac:dyDescent="0.25">
      <c r="A398" s="1">
        <v>397</v>
      </c>
      <c r="B398" s="1" t="str">
        <f t="shared" si="50"/>
        <v>c394:e401</v>
      </c>
      <c r="C398" s="1" t="s">
        <v>234</v>
      </c>
      <c r="D398" s="1" t="s">
        <v>968</v>
      </c>
    </row>
    <row r="399" spans="1:16" x14ac:dyDescent="0.25">
      <c r="A399" s="1">
        <v>398</v>
      </c>
      <c r="B399" s="1" t="str">
        <f t="shared" si="50"/>
        <v>c394:e401</v>
      </c>
      <c r="C399" s="1" t="s">
        <v>1419</v>
      </c>
      <c r="D399" s="1" t="s">
        <v>969</v>
      </c>
    </row>
    <row r="400" spans="1:16" x14ac:dyDescent="0.25">
      <c r="A400" s="1">
        <v>399</v>
      </c>
      <c r="B400" s="1" t="str">
        <f t="shared" si="50"/>
        <v>c394:e401</v>
      </c>
    </row>
    <row r="401" spans="1:16" x14ac:dyDescent="0.25">
      <c r="A401" s="1">
        <v>400</v>
      </c>
      <c r="B401" s="1" t="str">
        <f t="shared" si="50"/>
        <v>c394:e401</v>
      </c>
      <c r="C401" s="1" t="s">
        <v>1420</v>
      </c>
      <c r="D401" s="1" t="s">
        <v>970</v>
      </c>
    </row>
    <row r="402" spans="1:16" x14ac:dyDescent="0.25">
      <c r="A402" s="1">
        <v>401</v>
      </c>
      <c r="B402" s="1" t="str">
        <f t="shared" si="50"/>
        <v>c394:e401</v>
      </c>
    </row>
    <row r="403" spans="1:16" x14ac:dyDescent="0.25">
      <c r="A403" s="1">
        <v>402</v>
      </c>
      <c r="B403" s="1" t="str">
        <f t="shared" si="50"/>
        <v>c403:e410</v>
      </c>
      <c r="C403" s="1" t="s">
        <v>233</v>
      </c>
      <c r="D403" s="1" t="s">
        <v>971</v>
      </c>
      <c r="E403" s="1">
        <v>623</v>
      </c>
      <c r="F403" s="1" t="b">
        <f ca="1">IFERROR(MATCH(H403,Sheet2!G:G,0)&gt;0,FALSE)</f>
        <v>0</v>
      </c>
      <c r="G403" s="1">
        <f>E403</f>
        <v>623</v>
      </c>
      <c r="H403" s="1" t="str">
        <f ca="1">IFERROR(INDEX(INDIRECT($B403),MATCH(H$1,INDIRECT(SUBSTITUTE($B403,"e","c")),0),2),"")</f>
        <v>DAC International</v>
      </c>
      <c r="I403" s="1" t="str">
        <f t="shared" ref="I403:P403" ca="1" si="52">IFERROR(INDEX(INDIRECT($B403),MATCH(I$1,INDIRECT(SUBSTITUTE($B403,"e","c")),0),2),"")</f>
        <v>6702 McNell Drive</v>
      </c>
      <c r="J403" s="1" t="str">
        <f t="shared" ca="1" si="52"/>
        <v/>
      </c>
      <c r="K403" s="1" t="str">
        <f t="shared" ca="1" si="52"/>
        <v/>
      </c>
      <c r="L403" s="1" t="str">
        <f t="shared" ca="1" si="52"/>
        <v>Austin, TX  78729</v>
      </c>
      <c r="M403" s="1" t="str">
        <f t="shared" ca="1" si="52"/>
        <v/>
      </c>
      <c r="N403" s="1" t="str">
        <f t="shared" ca="1" si="52"/>
        <v>512-331-5323</v>
      </c>
      <c r="O403" s="1" t="str">
        <f t="shared" ca="1" si="52"/>
        <v>www.dacint.com</v>
      </c>
      <c r="P403" s="1" t="str">
        <f t="shared" ca="1" si="52"/>
        <v>DAC International Inc., an ALL CLEAR Company, is a worldwide distributor of avionics, test equipment, data converters and aviation supplies. The company has an FAA-approved manufacturing and development facility, holding several STCs, PMAs and TSOs. Products are compliant with DO-160, MIL-STD-810C and MIL-STD461F, containing software that meets the objectives of DO-178B, Levels A through E. For more information on DAC International or its products and service offerings, visit www.dacint.com.</v>
      </c>
    </row>
    <row r="404" spans="1:16" x14ac:dyDescent="0.25">
      <c r="A404" s="1">
        <v>403</v>
      </c>
      <c r="B404" s="1" t="str">
        <f t="shared" si="50"/>
        <v>c403:e410</v>
      </c>
    </row>
    <row r="405" spans="1:16" x14ac:dyDescent="0.25">
      <c r="A405" s="1">
        <v>404</v>
      </c>
      <c r="B405" s="1" t="str">
        <f t="shared" si="50"/>
        <v>c403:e410</v>
      </c>
      <c r="C405" s="1" t="s">
        <v>240</v>
      </c>
      <c r="D405" s="1" t="s">
        <v>972</v>
      </c>
    </row>
    <row r="406" spans="1:16" x14ac:dyDescent="0.25">
      <c r="A406" s="1">
        <v>405</v>
      </c>
      <c r="B406" s="1" t="str">
        <f t="shared" si="50"/>
        <v>c403:e410</v>
      </c>
      <c r="C406" s="1" t="s">
        <v>235</v>
      </c>
      <c r="D406" s="1" t="s">
        <v>973</v>
      </c>
    </row>
    <row r="407" spans="1:16" x14ac:dyDescent="0.25">
      <c r="A407" s="1">
        <v>406</v>
      </c>
      <c r="B407" s="1" t="str">
        <f t="shared" si="50"/>
        <v>c403:e410</v>
      </c>
      <c r="C407" s="1" t="s">
        <v>234</v>
      </c>
      <c r="D407" s="1" t="s">
        <v>974</v>
      </c>
    </row>
    <row r="408" spans="1:16" x14ac:dyDescent="0.25">
      <c r="A408" s="1">
        <v>407</v>
      </c>
      <c r="B408" s="1" t="str">
        <f t="shared" si="50"/>
        <v>c403:e410</v>
      </c>
      <c r="C408" s="1" t="s">
        <v>1419</v>
      </c>
      <c r="D408" s="1" t="s">
        <v>975</v>
      </c>
    </row>
    <row r="409" spans="1:16" x14ac:dyDescent="0.25">
      <c r="A409" s="1">
        <v>408</v>
      </c>
      <c r="B409" s="1" t="str">
        <f t="shared" si="50"/>
        <v>c403:e410</v>
      </c>
    </row>
    <row r="410" spans="1:16" x14ac:dyDescent="0.25">
      <c r="A410" s="1">
        <v>409</v>
      </c>
      <c r="B410" s="1" t="str">
        <f t="shared" si="50"/>
        <v>c403:e410</v>
      </c>
      <c r="C410" s="1" t="s">
        <v>1420</v>
      </c>
      <c r="D410" s="1" t="s">
        <v>976</v>
      </c>
    </row>
    <row r="411" spans="1:16" x14ac:dyDescent="0.25">
      <c r="A411" s="1">
        <v>410</v>
      </c>
      <c r="B411" s="1" t="str">
        <f t="shared" si="50"/>
        <v>c403:e410</v>
      </c>
    </row>
    <row r="412" spans="1:16" x14ac:dyDescent="0.25">
      <c r="A412" s="1">
        <v>411</v>
      </c>
      <c r="B412" s="1" t="str">
        <f t="shared" si="50"/>
        <v>c412:e419</v>
      </c>
      <c r="C412" s="1" t="s">
        <v>233</v>
      </c>
      <c r="D412" s="1" t="s">
        <v>977</v>
      </c>
      <c r="E412" s="1">
        <v>606</v>
      </c>
      <c r="F412" s="1" t="b">
        <f ca="1">IFERROR(MATCH(H412,Sheet2!G:G,0)&gt;0,FALSE)</f>
        <v>0</v>
      </c>
      <c r="G412" s="1">
        <f>E412</f>
        <v>606</v>
      </c>
      <c r="H412" s="1" t="str">
        <f ca="1">IFERROR(INDEX(INDIRECT($B412),MATCH(H$1,INDIRECT(SUBSTITUTE($B412,"e","c")),0),2),"")</f>
        <v>Dallas Avionics</v>
      </c>
      <c r="I412" s="1" t="str">
        <f t="shared" ref="I412:P412" ca="1" si="53">IFERROR(INDEX(INDIRECT($B412),MATCH(I$1,INDIRECT(SUBSTITUTE($B412,"e","c")),0),2),"")</f>
        <v>2525 Santa Anna Ave.</v>
      </c>
      <c r="J412" s="1" t="str">
        <f t="shared" ca="1" si="53"/>
        <v/>
      </c>
      <c r="K412" s="1" t="str">
        <f t="shared" ca="1" si="53"/>
        <v/>
      </c>
      <c r="L412" s="1" t="str">
        <f t="shared" ca="1" si="53"/>
        <v>Dallas, TX  75228</v>
      </c>
      <c r="M412" s="1" t="str">
        <f t="shared" ca="1" si="53"/>
        <v/>
      </c>
      <c r="N412" s="1" t="str">
        <f t="shared" ca="1" si="53"/>
        <v>800-527-2581</v>
      </c>
      <c r="O412" s="1" t="str">
        <f t="shared" ca="1" si="53"/>
        <v>www.dallasavionics.com</v>
      </c>
      <c r="P412" s="1" t="str">
        <f t="shared" ca="1" si="53"/>
        <v>Dallas Avionics Inc. was founded in 1973 as a wholesale distributor of aircraft electronics, installation supplies and avionics. Today, Dallas Avionics provides the newest, most-innovative products to law enforcement, Department of Defense, border patrol, military, air medical, search and rescue and special-mission operations that fly both fixed-wing aircraft and rotorcraft. Stop by booth 606 to learn more.</v>
      </c>
    </row>
    <row r="413" spans="1:16" x14ac:dyDescent="0.25">
      <c r="A413" s="1">
        <v>412</v>
      </c>
      <c r="B413" s="1" t="str">
        <f t="shared" si="50"/>
        <v>c412:e419</v>
      </c>
    </row>
    <row r="414" spans="1:16" x14ac:dyDescent="0.25">
      <c r="A414" s="1">
        <v>413</v>
      </c>
      <c r="B414" s="1" t="str">
        <f t="shared" si="50"/>
        <v>c412:e419</v>
      </c>
      <c r="C414" s="1" t="s">
        <v>240</v>
      </c>
      <c r="D414" s="1" t="s">
        <v>889</v>
      </c>
    </row>
    <row r="415" spans="1:16" x14ac:dyDescent="0.25">
      <c r="A415" s="1">
        <v>414</v>
      </c>
      <c r="B415" s="1" t="str">
        <f t="shared" si="50"/>
        <v>c412:e419</v>
      </c>
      <c r="C415" s="1" t="s">
        <v>235</v>
      </c>
      <c r="D415" s="1" t="s">
        <v>890</v>
      </c>
    </row>
    <row r="416" spans="1:16" x14ac:dyDescent="0.25">
      <c r="A416" s="1">
        <v>415</v>
      </c>
      <c r="B416" s="1" t="str">
        <f t="shared" si="50"/>
        <v>c412:e419</v>
      </c>
      <c r="C416" s="1" t="s">
        <v>234</v>
      </c>
      <c r="D416" s="1" t="s">
        <v>978</v>
      </c>
    </row>
    <row r="417" spans="1:16" x14ac:dyDescent="0.25">
      <c r="A417" s="1">
        <v>416</v>
      </c>
      <c r="B417" s="1" t="str">
        <f t="shared" si="50"/>
        <v>c412:e419</v>
      </c>
      <c r="C417" s="1" t="s">
        <v>1419</v>
      </c>
      <c r="D417" s="1" t="s">
        <v>979</v>
      </c>
    </row>
    <row r="418" spans="1:16" x14ac:dyDescent="0.25">
      <c r="A418" s="1">
        <v>417</v>
      </c>
      <c r="B418" s="1" t="str">
        <f t="shared" si="50"/>
        <v>c412:e419</v>
      </c>
    </row>
    <row r="419" spans="1:16" x14ac:dyDescent="0.25">
      <c r="A419" s="1">
        <v>418</v>
      </c>
      <c r="B419" s="1" t="str">
        <f t="shared" si="50"/>
        <v>c412:e419</v>
      </c>
      <c r="C419" s="1" t="s">
        <v>1420</v>
      </c>
      <c r="D419" s="1" t="s">
        <v>980</v>
      </c>
    </row>
    <row r="420" spans="1:16" x14ac:dyDescent="0.25">
      <c r="A420" s="1">
        <v>419</v>
      </c>
      <c r="B420" s="1" t="str">
        <f t="shared" si="50"/>
        <v>c412:e419</v>
      </c>
    </row>
    <row r="421" spans="1:16" x14ac:dyDescent="0.25">
      <c r="A421" s="1">
        <v>420</v>
      </c>
      <c r="B421" s="1" t="str">
        <f t="shared" si="50"/>
        <v>c421:e428</v>
      </c>
      <c r="C421" s="1" t="s">
        <v>233</v>
      </c>
      <c r="D421" s="1" t="s">
        <v>981</v>
      </c>
      <c r="E421" s="1">
        <v>1013</v>
      </c>
      <c r="F421" s="1" t="b">
        <f ca="1">IFERROR(MATCH(H421,Sheet2!G:G,0)&gt;0,FALSE)</f>
        <v>0</v>
      </c>
      <c r="G421" s="1">
        <f>E421</f>
        <v>1013</v>
      </c>
      <c r="H421" s="1" t="str">
        <f ca="1">IFERROR(INDEX(INDIRECT($B421),MATCH(H$1,INDIRECT(SUBSTITUTE($B421,"e","c")),0),2),"")</f>
        <v>Daniels Manufacturing Corp.</v>
      </c>
      <c r="I421" s="1" t="str">
        <f t="shared" ref="I421:P421" ca="1" si="54">IFERROR(INDEX(INDIRECT($B421),MATCH(I$1,INDIRECT(SUBSTITUTE($B421,"e","c")),0),2),"")</f>
        <v>526 Thorpe Road</v>
      </c>
      <c r="J421" s="1" t="str">
        <f t="shared" ca="1" si="54"/>
        <v/>
      </c>
      <c r="K421" s="1" t="str">
        <f t="shared" ca="1" si="54"/>
        <v/>
      </c>
      <c r="L421" s="1" t="str">
        <f t="shared" ca="1" si="54"/>
        <v>Orlando, FL  32824</v>
      </c>
      <c r="M421" s="1" t="str">
        <f t="shared" ca="1" si="54"/>
        <v/>
      </c>
      <c r="N421" s="1" t="str">
        <f t="shared" ca="1" si="54"/>
        <v>407-855-6161</v>
      </c>
      <c r="O421" s="1" t="str">
        <f t="shared" ca="1" si="54"/>
        <v>www.dmctools.com</v>
      </c>
      <c r="P421" s="1" t="str">
        <f t="shared" ca="1" si="54"/>
        <v>Daniels Manufacturing Corp. (DMC) is a leading manufacturer of application tooling for the aircraft, aerospace, and high-reliability electronics industries. DMC products include: Mil-Spec crimp tools, backshell and torque tools, installing and removal tools, wire strip and prep tools, Safe-T-Cable, wiring maintenance kits and more. DMC is dedicated to developing and supplying products for both OEM and MRO operations.</v>
      </c>
    </row>
    <row r="422" spans="1:16" x14ac:dyDescent="0.25">
      <c r="A422" s="1">
        <v>421</v>
      </c>
      <c r="B422" s="1" t="str">
        <f t="shared" si="50"/>
        <v>c421:e428</v>
      </c>
    </row>
    <row r="423" spans="1:16" x14ac:dyDescent="0.25">
      <c r="A423" s="1">
        <v>422</v>
      </c>
      <c r="B423" s="1" t="str">
        <f t="shared" si="50"/>
        <v>c421:e428</v>
      </c>
      <c r="C423" s="1" t="s">
        <v>240</v>
      </c>
      <c r="D423" s="1" t="s">
        <v>982</v>
      </c>
    </row>
    <row r="424" spans="1:16" x14ac:dyDescent="0.25">
      <c r="A424" s="1">
        <v>423</v>
      </c>
      <c r="B424" s="1" t="str">
        <f t="shared" si="50"/>
        <v>c421:e428</v>
      </c>
      <c r="C424" s="1" t="s">
        <v>235</v>
      </c>
      <c r="D424" s="1" t="s">
        <v>983</v>
      </c>
    </row>
    <row r="425" spans="1:16" x14ac:dyDescent="0.25">
      <c r="A425" s="1">
        <v>424</v>
      </c>
      <c r="B425" s="1" t="str">
        <f t="shared" si="50"/>
        <v>c421:e428</v>
      </c>
      <c r="C425" s="1" t="s">
        <v>234</v>
      </c>
      <c r="D425" s="1" t="s">
        <v>984</v>
      </c>
    </row>
    <row r="426" spans="1:16" x14ac:dyDescent="0.25">
      <c r="A426" s="1">
        <v>425</v>
      </c>
      <c r="B426" s="1" t="str">
        <f t="shared" si="50"/>
        <v>c421:e428</v>
      </c>
      <c r="C426" s="1" t="s">
        <v>1419</v>
      </c>
      <c r="D426" s="1" t="s">
        <v>985</v>
      </c>
    </row>
    <row r="427" spans="1:16" x14ac:dyDescent="0.25">
      <c r="A427" s="1">
        <v>426</v>
      </c>
      <c r="B427" s="1" t="str">
        <f t="shared" si="50"/>
        <v>c421:e428</v>
      </c>
    </row>
    <row r="428" spans="1:16" x14ac:dyDescent="0.25">
      <c r="A428" s="1">
        <v>427</v>
      </c>
      <c r="B428" s="1" t="str">
        <f t="shared" si="50"/>
        <v>c421:e428</v>
      </c>
      <c r="C428" s="1" t="s">
        <v>1420</v>
      </c>
      <c r="D428" s="1" t="s">
        <v>986</v>
      </c>
    </row>
    <row r="429" spans="1:16" x14ac:dyDescent="0.25">
      <c r="A429" s="1">
        <v>428</v>
      </c>
      <c r="B429" s="1" t="str">
        <f t="shared" si="50"/>
        <v>c421:e428</v>
      </c>
    </row>
    <row r="430" spans="1:16" x14ac:dyDescent="0.25">
      <c r="A430" s="1">
        <v>429</v>
      </c>
      <c r="B430" s="1" t="str">
        <f t="shared" si="50"/>
        <v>c430:e437</v>
      </c>
      <c r="C430" s="1" t="s">
        <v>233</v>
      </c>
      <c r="D430" s="1" t="s">
        <v>987</v>
      </c>
      <c r="E430" s="1">
        <v>513</v>
      </c>
      <c r="F430" s="1" t="b">
        <f ca="1">IFERROR(MATCH(H430,Sheet2!G:G,0)&gt;0,FALSE)</f>
        <v>0</v>
      </c>
      <c r="G430" s="1">
        <f>E430</f>
        <v>513</v>
      </c>
      <c r="H430" s="1" t="str">
        <f ca="1">IFERROR(INDEX(INDIRECT($B430),MATCH(H$1,INDIRECT(SUBSTITUTE($B430,"e","c")),0),2),"")</f>
        <v>Dayton-Granger Inc.</v>
      </c>
      <c r="I430" s="1" t="str">
        <f t="shared" ref="I430:P430" ca="1" si="55">IFERROR(INDEX(INDIRECT($B430),MATCH(I$1,INDIRECT(SUBSTITUTE($B430,"e","c")),0),2),"")</f>
        <v>3299 SW 9th Ave.</v>
      </c>
      <c r="J430" s="1" t="str">
        <f t="shared" ca="1" si="55"/>
        <v/>
      </c>
      <c r="K430" s="1" t="str">
        <f t="shared" ca="1" si="55"/>
        <v/>
      </c>
      <c r="L430" s="1" t="str">
        <f t="shared" ca="1" si="55"/>
        <v>Fort Lauderdale, FL  33315</v>
      </c>
      <c r="M430" s="1" t="str">
        <f t="shared" ca="1" si="55"/>
        <v/>
      </c>
      <c r="N430" s="1" t="str">
        <f t="shared" ca="1" si="55"/>
        <v>954-463-3451</v>
      </c>
      <c r="O430" s="1" t="str">
        <f t="shared" ca="1" si="55"/>
        <v>www.daytongranger.com</v>
      </c>
      <c r="P430" s="1" t="str">
        <f t="shared" ca="1" si="55"/>
        <v>DAYTON-GRANGER INC., a leader in the design, testing, and manufacture of antennas, electrostatics and lightning protection products, ranks among the most-experienced suppliers of avionics products worldwide. DG has an unmatched reputation for supplying high-quality, competitive products that satisfy military and commercial avionics industry standards.</v>
      </c>
    </row>
    <row r="431" spans="1:16" x14ac:dyDescent="0.25">
      <c r="A431" s="1">
        <v>430</v>
      </c>
      <c r="B431" s="1" t="str">
        <f t="shared" si="50"/>
        <v>c430:e437</v>
      </c>
    </row>
    <row r="432" spans="1:16" x14ac:dyDescent="0.25">
      <c r="A432" s="1">
        <v>431</v>
      </c>
      <c r="B432" s="1" t="str">
        <f t="shared" si="50"/>
        <v>c430:e437</v>
      </c>
      <c r="C432" s="1" t="s">
        <v>240</v>
      </c>
      <c r="D432" s="1" t="s">
        <v>988</v>
      </c>
    </row>
    <row r="433" spans="1:16" x14ac:dyDescent="0.25">
      <c r="A433" s="1">
        <v>432</v>
      </c>
      <c r="B433" s="1" t="str">
        <f t="shared" si="50"/>
        <v>c430:e437</v>
      </c>
      <c r="C433" s="1" t="s">
        <v>235</v>
      </c>
      <c r="D433" s="1" t="s">
        <v>989</v>
      </c>
    </row>
    <row r="434" spans="1:16" x14ac:dyDescent="0.25">
      <c r="A434" s="1">
        <v>433</v>
      </c>
      <c r="B434" s="1" t="str">
        <f t="shared" si="50"/>
        <v>c430:e437</v>
      </c>
      <c r="C434" s="1" t="s">
        <v>234</v>
      </c>
      <c r="D434" s="1" t="s">
        <v>990</v>
      </c>
    </row>
    <row r="435" spans="1:16" x14ac:dyDescent="0.25">
      <c r="A435" s="1">
        <v>434</v>
      </c>
      <c r="B435" s="1" t="str">
        <f t="shared" si="50"/>
        <v>c430:e437</v>
      </c>
      <c r="C435" s="1" t="s">
        <v>1419</v>
      </c>
      <c r="D435" s="1" t="s">
        <v>991</v>
      </c>
    </row>
    <row r="436" spans="1:16" x14ac:dyDescent="0.25">
      <c r="A436" s="1">
        <v>435</v>
      </c>
      <c r="B436" s="1" t="str">
        <f t="shared" si="50"/>
        <v>c430:e437</v>
      </c>
    </row>
    <row r="437" spans="1:16" x14ac:dyDescent="0.25">
      <c r="A437" s="1">
        <v>436</v>
      </c>
      <c r="B437" s="1" t="str">
        <f t="shared" si="50"/>
        <v>c430:e437</v>
      </c>
      <c r="C437" s="1" t="s">
        <v>1420</v>
      </c>
      <c r="D437" s="1" t="s">
        <v>992</v>
      </c>
    </row>
    <row r="438" spans="1:16" x14ac:dyDescent="0.25">
      <c r="A438" s="1">
        <v>437</v>
      </c>
      <c r="B438" s="1" t="str">
        <f t="shared" si="50"/>
        <v>c430:e437</v>
      </c>
    </row>
    <row r="439" spans="1:16" x14ac:dyDescent="0.25">
      <c r="A439" s="1">
        <v>438</v>
      </c>
      <c r="B439" s="1" t="str">
        <f t="shared" si="50"/>
        <v>c439:e454</v>
      </c>
      <c r="C439" s="1" t="s">
        <v>233</v>
      </c>
      <c r="D439" s="1" t="s">
        <v>993</v>
      </c>
      <c r="E439" s="1">
        <v>420</v>
      </c>
      <c r="F439" s="1" t="b">
        <f ca="1">IFERROR(MATCH(H439,Sheet2!G:G,0)&gt;0,FALSE)</f>
        <v>0</v>
      </c>
      <c r="G439" s="1">
        <f>E439</f>
        <v>420</v>
      </c>
      <c r="H439" s="1" t="str">
        <f ca="1">IFERROR(INDEX(INDIRECT($B439),MATCH(H$1,INDIRECT(SUBSTITUTE($B439,"e","c")),0),2),"")</f>
        <v>DB Integrations</v>
      </c>
      <c r="I439" s="1" t="str">
        <f t="shared" ref="I439:P439" ca="1" si="56">IFERROR(INDEX(INDIRECT($B439),MATCH(I$1,INDIRECT(SUBSTITUTE($B439,"e","c")),0),2),"")</f>
        <v>3405 Airport Road</v>
      </c>
      <c r="J439" s="1" t="str">
        <f t="shared" ca="1" si="56"/>
        <v/>
      </c>
      <c r="K439" s="1" t="str">
        <f t="shared" ca="1" si="56"/>
        <v/>
      </c>
      <c r="L439" s="1" t="str">
        <f t="shared" ca="1" si="56"/>
        <v>Allentown, PA  18109</v>
      </c>
      <c r="M439" s="1" t="str">
        <f t="shared" ca="1" si="56"/>
        <v/>
      </c>
      <c r="N439" s="1" t="str">
        <f t="shared" ca="1" si="56"/>
        <v>610-443-0201</v>
      </c>
      <c r="O439" s="1" t="str">
        <f t="shared" ca="1" si="56"/>
        <v>www.dbiaero.com</v>
      </c>
      <c r="P439" s="1" t="str">
        <f t="shared" ca="1" si="56"/>
        <v>DBI Aero specializes in “start-to-finish” solutions for the aviation SatCom industry. Its team of aerospace experts works closely with OEMs to provide the market with installation kits and engineered solutions that make sense and save time.</v>
      </c>
    </row>
    <row r="440" spans="1:16" x14ac:dyDescent="0.25">
      <c r="A440" s="1">
        <v>439</v>
      </c>
      <c r="B440" s="1" t="str">
        <f t="shared" si="50"/>
        <v>c439:e454</v>
      </c>
    </row>
    <row r="441" spans="1:16" x14ac:dyDescent="0.25">
      <c r="A441" s="1">
        <v>440</v>
      </c>
      <c r="B441" s="1" t="str">
        <f t="shared" si="50"/>
        <v>c439:e454</v>
      </c>
      <c r="C441" s="1" t="s">
        <v>240</v>
      </c>
      <c r="D441" s="1" t="s">
        <v>994</v>
      </c>
    </row>
    <row r="442" spans="1:16" x14ac:dyDescent="0.25">
      <c r="A442" s="1">
        <v>441</v>
      </c>
      <c r="B442" s="1" t="str">
        <f t="shared" si="50"/>
        <v>c439:e454</v>
      </c>
      <c r="C442" s="1" t="s">
        <v>235</v>
      </c>
      <c r="D442" s="1" t="s">
        <v>995</v>
      </c>
    </row>
    <row r="443" spans="1:16" x14ac:dyDescent="0.25">
      <c r="A443" s="1">
        <v>442</v>
      </c>
      <c r="B443" s="1" t="str">
        <f t="shared" si="50"/>
        <v>c439:e454</v>
      </c>
      <c r="C443" s="1" t="s">
        <v>234</v>
      </c>
      <c r="D443" s="1" t="s">
        <v>996</v>
      </c>
    </row>
    <row r="444" spans="1:16" x14ac:dyDescent="0.25">
      <c r="A444" s="1">
        <v>443</v>
      </c>
      <c r="B444" s="1" t="str">
        <f t="shared" si="50"/>
        <v>c439:e454</v>
      </c>
      <c r="C444" s="1" t="s">
        <v>1419</v>
      </c>
      <c r="D444" s="1" t="s">
        <v>997</v>
      </c>
    </row>
    <row r="445" spans="1:16" x14ac:dyDescent="0.25">
      <c r="A445" s="1">
        <v>444</v>
      </c>
      <c r="B445" s="1" t="str">
        <f t="shared" si="50"/>
        <v>c439:e454</v>
      </c>
    </row>
    <row r="446" spans="1:16" x14ac:dyDescent="0.25">
      <c r="A446" s="1">
        <v>445</v>
      </c>
      <c r="B446" s="1" t="str">
        <f t="shared" si="50"/>
        <v>c439:e454</v>
      </c>
      <c r="C446" s="1" t="s">
        <v>1420</v>
      </c>
      <c r="D446" s="1" t="s">
        <v>998</v>
      </c>
    </row>
    <row r="447" spans="1:16" x14ac:dyDescent="0.25">
      <c r="A447" s="1">
        <v>446</v>
      </c>
      <c r="B447" s="1" t="str">
        <f t="shared" si="50"/>
        <v>c439:e454</v>
      </c>
    </row>
    <row r="448" spans="1:16" x14ac:dyDescent="0.25">
      <c r="A448" s="1">
        <v>447</v>
      </c>
      <c r="B448" s="1" t="str">
        <f t="shared" si="50"/>
        <v>c439:e454</v>
      </c>
      <c r="D448" s="1" t="s">
        <v>999</v>
      </c>
    </row>
    <row r="449" spans="1:16" x14ac:dyDescent="0.25">
      <c r="A449" s="1">
        <v>448</v>
      </c>
      <c r="B449" s="1" t="str">
        <f t="shared" si="50"/>
        <v>c439:e454</v>
      </c>
      <c r="D449" s="1" t="s">
        <v>1000</v>
      </c>
    </row>
    <row r="450" spans="1:16" x14ac:dyDescent="0.25">
      <c r="A450" s="1">
        <v>449</v>
      </c>
      <c r="B450" s="1" t="str">
        <f t="shared" si="50"/>
        <v>c439:e454</v>
      </c>
      <c r="D450" s="1" t="s">
        <v>1001</v>
      </c>
    </row>
    <row r="451" spans="1:16" x14ac:dyDescent="0.25">
      <c r="A451" s="1">
        <v>450</v>
      </c>
      <c r="B451" s="1" t="str">
        <f t="shared" ref="B451:B514" si="57">IF(C451="Name:","c"&amp;ROW(A451)&amp;":e"&amp;MATCH("Name:",C452:C2449,0)+ROW(A451)-2,B450)</f>
        <v>c439:e454</v>
      </c>
      <c r="D451" s="1" t="s">
        <v>1002</v>
      </c>
    </row>
    <row r="452" spans="1:16" x14ac:dyDescent="0.25">
      <c r="A452" s="1">
        <v>451</v>
      </c>
      <c r="B452" s="1" t="str">
        <f t="shared" si="57"/>
        <v>c439:e454</v>
      </c>
      <c r="D452" s="1" t="s">
        <v>1003</v>
      </c>
    </row>
    <row r="453" spans="1:16" x14ac:dyDescent="0.25">
      <c r="A453" s="1">
        <v>452</v>
      </c>
      <c r="B453" s="1" t="str">
        <f t="shared" si="57"/>
        <v>c439:e454</v>
      </c>
      <c r="D453" s="1" t="s">
        <v>1004</v>
      </c>
    </row>
    <row r="454" spans="1:16" x14ac:dyDescent="0.25">
      <c r="A454" s="1">
        <v>453</v>
      </c>
      <c r="B454" s="1" t="str">
        <f t="shared" si="57"/>
        <v>c439:e454</v>
      </c>
      <c r="D454" s="1" t="s">
        <v>1005</v>
      </c>
    </row>
    <row r="455" spans="1:16" x14ac:dyDescent="0.25">
      <c r="A455" s="1">
        <v>454</v>
      </c>
      <c r="B455" s="1" t="str">
        <f t="shared" si="57"/>
        <v>c439:e454</v>
      </c>
    </row>
    <row r="456" spans="1:16" x14ac:dyDescent="0.25">
      <c r="A456" s="1">
        <v>455</v>
      </c>
      <c r="B456" s="1" t="str">
        <f t="shared" si="57"/>
        <v>c456:e463</v>
      </c>
      <c r="C456" s="1" t="s">
        <v>233</v>
      </c>
      <c r="D456" s="1" t="s">
        <v>1006</v>
      </c>
      <c r="E456" s="1">
        <v>507</v>
      </c>
      <c r="F456" s="1" t="b">
        <f ca="1">IFERROR(MATCH(H456,Sheet2!G:G,0)&gt;0,FALSE)</f>
        <v>0</v>
      </c>
      <c r="G456" s="1">
        <f>E456</f>
        <v>507</v>
      </c>
      <c r="H456" s="1" t="str">
        <f ca="1">IFERROR(INDEX(INDIRECT($B456),MATCH(H$1,INDIRECT(SUBSTITUTE($B456,"e","c")),0),2),"")</f>
        <v>Digitran - A unit of Electroswitch</v>
      </c>
      <c r="I456" s="1" t="str">
        <f t="shared" ref="I456:P456" ca="1" si="58">IFERROR(INDEX(INDIRECT($B456),MATCH(I$1,INDIRECT(SUBSTITUTE($B456,"e","c")),0),2),"")</f>
        <v>10410 Trademark St.</v>
      </c>
      <c r="J456" s="1" t="str">
        <f t="shared" ca="1" si="58"/>
        <v/>
      </c>
      <c r="K456" s="1" t="str">
        <f t="shared" ca="1" si="58"/>
        <v/>
      </c>
      <c r="L456" s="1" t="str">
        <f t="shared" ca="1" si="58"/>
        <v>Rancho Cucamonga, CA  91730</v>
      </c>
      <c r="M456" s="1" t="str">
        <f t="shared" ca="1" si="58"/>
        <v/>
      </c>
      <c r="N456" s="1" t="str">
        <f t="shared" ca="1" si="58"/>
        <v>909-581-0855</v>
      </c>
      <c r="O456" s="1" t="str">
        <f t="shared" ca="1" si="58"/>
        <v>www.digitran-switches.com</v>
      </c>
      <c r="P456" s="1" t="str">
        <f t="shared" ca="1" si="58"/>
        <v>Digitran, an AS9100D company, is an industry leader offering high-quality rotary switches, encoders, and potentiometers for the aerospace and military markets. Its patented Very Low Profile rotary switches revolutionized rotary switches and encoders. Up to 80% smaller and lighter. MIL-DTL-3786 Qualified.</v>
      </c>
    </row>
    <row r="457" spans="1:16" x14ac:dyDescent="0.25">
      <c r="A457" s="1">
        <v>456</v>
      </c>
      <c r="B457" s="1" t="str">
        <f t="shared" si="57"/>
        <v>c456:e463</v>
      </c>
    </row>
    <row r="458" spans="1:16" x14ac:dyDescent="0.25">
      <c r="A458" s="1">
        <v>457</v>
      </c>
      <c r="B458" s="1" t="str">
        <f t="shared" si="57"/>
        <v>c456:e463</v>
      </c>
      <c r="C458" s="1" t="s">
        <v>240</v>
      </c>
      <c r="D458" s="1" t="s">
        <v>1007</v>
      </c>
    </row>
    <row r="459" spans="1:16" x14ac:dyDescent="0.25">
      <c r="A459" s="1">
        <v>458</v>
      </c>
      <c r="B459" s="1" t="str">
        <f t="shared" si="57"/>
        <v>c456:e463</v>
      </c>
      <c r="C459" s="1" t="s">
        <v>235</v>
      </c>
      <c r="D459" s="1" t="s">
        <v>1008</v>
      </c>
    </row>
    <row r="460" spans="1:16" x14ac:dyDescent="0.25">
      <c r="A460" s="1">
        <v>459</v>
      </c>
      <c r="B460" s="1" t="str">
        <f t="shared" si="57"/>
        <v>c456:e463</v>
      </c>
      <c r="C460" s="1" t="s">
        <v>234</v>
      </c>
      <c r="D460" s="1" t="s">
        <v>1009</v>
      </c>
    </row>
    <row r="461" spans="1:16" x14ac:dyDescent="0.25">
      <c r="A461" s="1">
        <v>460</v>
      </c>
      <c r="B461" s="1" t="str">
        <f t="shared" si="57"/>
        <v>c456:e463</v>
      </c>
      <c r="C461" s="1" t="s">
        <v>1419</v>
      </c>
      <c r="D461" s="1" t="s">
        <v>1010</v>
      </c>
    </row>
    <row r="462" spans="1:16" x14ac:dyDescent="0.25">
      <c r="A462" s="1">
        <v>461</v>
      </c>
      <c r="B462" s="1" t="str">
        <f t="shared" si="57"/>
        <v>c456:e463</v>
      </c>
    </row>
    <row r="463" spans="1:16" x14ac:dyDescent="0.25">
      <c r="A463" s="1">
        <v>462</v>
      </c>
      <c r="B463" s="1" t="str">
        <f t="shared" si="57"/>
        <v>c456:e463</v>
      </c>
      <c r="C463" s="1" t="s">
        <v>1420</v>
      </c>
      <c r="D463" s="1" t="s">
        <v>1011</v>
      </c>
    </row>
    <row r="464" spans="1:16" x14ac:dyDescent="0.25">
      <c r="A464" s="1">
        <v>463</v>
      </c>
      <c r="B464" s="1" t="str">
        <f t="shared" si="57"/>
        <v>c456:e463</v>
      </c>
    </row>
    <row r="465" spans="1:16" x14ac:dyDescent="0.25">
      <c r="A465" s="1">
        <v>464</v>
      </c>
      <c r="B465" s="1" t="str">
        <f t="shared" si="57"/>
        <v>c465:e472</v>
      </c>
      <c r="C465" s="1" t="s">
        <v>233</v>
      </c>
      <c r="D465" s="1" t="s">
        <v>1012</v>
      </c>
      <c r="E465" s="1">
        <v>419</v>
      </c>
      <c r="F465" s="1" t="b">
        <f ca="1">IFERROR(MATCH(H465,Sheet2!G:G,0)&gt;0,FALSE)</f>
        <v>0</v>
      </c>
      <c r="G465" s="1">
        <f>E465</f>
        <v>419</v>
      </c>
      <c r="H465" s="1" t="str">
        <f ca="1">IFERROR(INDEX(INDIRECT($B465),MATCH(H$1,INDIRECT(SUBSTITUTE($B465,"e","c")),0),2),"")</f>
        <v>DPI Labs Inc.</v>
      </c>
      <c r="I465" s="1" t="str">
        <f t="shared" ref="I465:P465" ca="1" si="59">IFERROR(INDEX(INDIRECT($B465),MATCH(I$1,INDIRECT(SUBSTITUTE($B465,"e","c")),0),2),"")</f>
        <v>1350 Arrow Highway</v>
      </c>
      <c r="J465" s="1" t="str">
        <f t="shared" ca="1" si="59"/>
        <v/>
      </c>
      <c r="K465" s="1" t="str">
        <f t="shared" ca="1" si="59"/>
        <v/>
      </c>
      <c r="L465" s="1" t="str">
        <f t="shared" ca="1" si="59"/>
        <v>LaVerne, CA  91750</v>
      </c>
      <c r="M465" s="1" t="str">
        <f t="shared" ca="1" si="59"/>
        <v/>
      </c>
      <c r="N465" s="1" t="str">
        <f t="shared" ca="1" si="59"/>
        <v>909-392-5777</v>
      </c>
      <c r="O465" s="1" t="str">
        <f t="shared" ca="1" si="59"/>
        <v>www.dpilabs.com</v>
      </c>
      <c r="P465" s="1" t="str">
        <f t="shared" ca="1" si="59"/>
        <v>DPI Labs is a leading global provider of cabin management systems, lighting, and entertainment solutions for all types of aircraft. For 40 years, the company has adhered to a standard of professional service and superlative quality that’s unmatched in the industry.</v>
      </c>
    </row>
    <row r="466" spans="1:16" x14ac:dyDescent="0.25">
      <c r="A466" s="1">
        <v>465</v>
      </c>
      <c r="B466" s="1" t="str">
        <f t="shared" si="57"/>
        <v>c465:e472</v>
      </c>
    </row>
    <row r="467" spans="1:16" x14ac:dyDescent="0.25">
      <c r="A467" s="1">
        <v>466</v>
      </c>
      <c r="B467" s="1" t="str">
        <f t="shared" si="57"/>
        <v>c465:e472</v>
      </c>
      <c r="C467" s="1" t="s">
        <v>240</v>
      </c>
      <c r="D467" s="1" t="s">
        <v>1013</v>
      </c>
    </row>
    <row r="468" spans="1:16" x14ac:dyDescent="0.25">
      <c r="A468" s="1">
        <v>467</v>
      </c>
      <c r="B468" s="1" t="str">
        <f t="shared" si="57"/>
        <v>c465:e472</v>
      </c>
      <c r="C468" s="1" t="s">
        <v>235</v>
      </c>
      <c r="D468" s="1" t="s">
        <v>1014</v>
      </c>
    </row>
    <row r="469" spans="1:16" x14ac:dyDescent="0.25">
      <c r="A469" s="1">
        <v>468</v>
      </c>
      <c r="B469" s="1" t="str">
        <f t="shared" si="57"/>
        <v>c465:e472</v>
      </c>
      <c r="C469" s="1" t="s">
        <v>234</v>
      </c>
      <c r="D469" s="1" t="s">
        <v>1015</v>
      </c>
    </row>
    <row r="470" spans="1:16" x14ac:dyDescent="0.25">
      <c r="A470" s="1">
        <v>469</v>
      </c>
      <c r="B470" s="1" t="str">
        <f t="shared" si="57"/>
        <v>c465:e472</v>
      </c>
      <c r="C470" s="1" t="s">
        <v>1419</v>
      </c>
      <c r="D470" s="1" t="s">
        <v>1016</v>
      </c>
    </row>
    <row r="471" spans="1:16" x14ac:dyDescent="0.25">
      <c r="A471" s="1">
        <v>470</v>
      </c>
      <c r="B471" s="1" t="str">
        <f t="shared" si="57"/>
        <v>c465:e472</v>
      </c>
    </row>
    <row r="472" spans="1:16" x14ac:dyDescent="0.25">
      <c r="A472" s="1">
        <v>471</v>
      </c>
      <c r="B472" s="1" t="str">
        <f t="shared" si="57"/>
        <v>c465:e472</v>
      </c>
      <c r="C472" s="1" t="s">
        <v>1420</v>
      </c>
      <c r="D472" s="1" t="s">
        <v>1017</v>
      </c>
    </row>
    <row r="473" spans="1:16" x14ac:dyDescent="0.25">
      <c r="A473" s="1">
        <v>472</v>
      </c>
      <c r="B473" s="1" t="str">
        <f t="shared" si="57"/>
        <v>c465:e472</v>
      </c>
    </row>
    <row r="474" spans="1:16" x14ac:dyDescent="0.25">
      <c r="A474" s="1">
        <v>473</v>
      </c>
      <c r="B474" s="1" t="str">
        <f t="shared" si="57"/>
        <v>c474:e481</v>
      </c>
      <c r="C474" s="1" t="s">
        <v>233</v>
      </c>
      <c r="D474" s="1" t="s">
        <v>1018</v>
      </c>
      <c r="E474" s="1">
        <v>1108</v>
      </c>
      <c r="F474" s="1" t="b">
        <f ca="1">IFERROR(MATCH(H474,Sheet2!G:G,0)&gt;0,FALSE)</f>
        <v>0</v>
      </c>
      <c r="G474" s="1">
        <f>E474</f>
        <v>1108</v>
      </c>
      <c r="H474" s="1" t="str">
        <f ca="1">IFERROR(INDEX(INDIRECT($B474),MATCH(H$1,INDIRECT(SUBSTITUTE($B474,"e","c")),0),2),"")</f>
        <v>Druck, LLC</v>
      </c>
      <c r="I474" s="1" t="str">
        <f t="shared" ref="I474:P474" ca="1" si="60">IFERROR(INDEX(INDIRECT($B474),MATCH(I$1,INDIRECT(SUBSTITUTE($B474,"e","c")),0),2),"")</f>
        <v>13940 W. Virginia Ave.</v>
      </c>
      <c r="J474" s="1" t="str">
        <f t="shared" ca="1" si="60"/>
        <v/>
      </c>
      <c r="K474" s="1" t="str">
        <f t="shared" ca="1" si="60"/>
        <v/>
      </c>
      <c r="L474" s="1" t="str">
        <f t="shared" ca="1" si="60"/>
        <v>Savage, MN  55378</v>
      </c>
      <c r="M474" s="1" t="str">
        <f t="shared" ca="1" si="60"/>
        <v/>
      </c>
      <c r="N474" s="1" t="str">
        <f t="shared" ca="1" si="60"/>
        <v>612-619-5677</v>
      </c>
      <c r="O474" s="1" t="str">
        <f t="shared" ca="1" si="60"/>
        <v>www.bakerhughesds.com/druck-pressure-measurement</v>
      </c>
      <c r="P474" s="1" t="str">
        <f t="shared" ca="1" si="60"/>
        <v>Druck is the world’s foremost supplier of air data test sets. The company has over 25 years of dedicated experience in the design and manufacture of advanced pressure measuring instruments and the sensors contained within them. Its technologies play a vital role in ensuring aircraft operate efficiently.</v>
      </c>
    </row>
    <row r="475" spans="1:16" x14ac:dyDescent="0.25">
      <c r="A475" s="1">
        <v>474</v>
      </c>
      <c r="B475" s="1" t="str">
        <f t="shared" si="57"/>
        <v>c474:e481</v>
      </c>
    </row>
    <row r="476" spans="1:16" x14ac:dyDescent="0.25">
      <c r="A476" s="1">
        <v>475</v>
      </c>
      <c r="B476" s="1" t="str">
        <f t="shared" si="57"/>
        <v>c474:e481</v>
      </c>
      <c r="C476" s="1" t="s">
        <v>240</v>
      </c>
      <c r="D476" s="1" t="s">
        <v>1019</v>
      </c>
    </row>
    <row r="477" spans="1:16" x14ac:dyDescent="0.25">
      <c r="A477" s="1">
        <v>476</v>
      </c>
      <c r="B477" s="1" t="str">
        <f t="shared" si="57"/>
        <v>c474:e481</v>
      </c>
      <c r="C477" s="1" t="s">
        <v>235</v>
      </c>
      <c r="D477" s="1" t="s">
        <v>1020</v>
      </c>
    </row>
    <row r="478" spans="1:16" x14ac:dyDescent="0.25">
      <c r="A478" s="1">
        <v>477</v>
      </c>
      <c r="B478" s="1" t="str">
        <f t="shared" si="57"/>
        <v>c474:e481</v>
      </c>
      <c r="C478" s="1" t="s">
        <v>234</v>
      </c>
      <c r="D478" s="1" t="s">
        <v>1021</v>
      </c>
    </row>
    <row r="479" spans="1:16" x14ac:dyDescent="0.25">
      <c r="A479" s="1">
        <v>478</v>
      </c>
      <c r="B479" s="1" t="str">
        <f t="shared" si="57"/>
        <v>c474:e481</v>
      </c>
      <c r="C479" s="1" t="s">
        <v>1419</v>
      </c>
      <c r="D479" s="1" t="s">
        <v>1022</v>
      </c>
    </row>
    <row r="480" spans="1:16" x14ac:dyDescent="0.25">
      <c r="A480" s="1">
        <v>479</v>
      </c>
      <c r="B480" s="1" t="str">
        <f t="shared" si="57"/>
        <v>c474:e481</v>
      </c>
    </row>
    <row r="481" spans="1:16" x14ac:dyDescent="0.25">
      <c r="A481" s="1">
        <v>480</v>
      </c>
      <c r="B481" s="1" t="str">
        <f t="shared" si="57"/>
        <v>c474:e481</v>
      </c>
      <c r="C481" s="1" t="s">
        <v>1420</v>
      </c>
      <c r="D481" s="1" t="s">
        <v>1023</v>
      </c>
    </row>
    <row r="482" spans="1:16" x14ac:dyDescent="0.25">
      <c r="A482" s="1">
        <v>481</v>
      </c>
      <c r="B482" s="1" t="str">
        <f t="shared" si="57"/>
        <v>c474:e481</v>
      </c>
    </row>
    <row r="483" spans="1:16" x14ac:dyDescent="0.25">
      <c r="A483" s="1">
        <v>482</v>
      </c>
      <c r="B483" s="1" t="str">
        <f t="shared" si="57"/>
        <v>c483:e490</v>
      </c>
      <c r="C483" s="1" t="s">
        <v>233</v>
      </c>
      <c r="D483" s="1" t="s">
        <v>651</v>
      </c>
      <c r="E483" s="1">
        <v>707</v>
      </c>
      <c r="F483" s="1" t="b">
        <f ca="1">IFERROR(MATCH(H483,Sheet2!G:G,0)&gt;0,FALSE)</f>
        <v>0</v>
      </c>
      <c r="G483" s="1">
        <f>E483</f>
        <v>707</v>
      </c>
      <c r="H483" s="1" t="str">
        <f ca="1">IFERROR(INDEX(INDIRECT($B483),MATCH(H$1,INDIRECT(SUBSTITUTE($B483,"e","c")),0),2),"")</f>
        <v>Duncan Aviation</v>
      </c>
      <c r="I483" s="1" t="str">
        <f t="shared" ref="I483:P483" ca="1" si="61">IFERROR(INDEX(INDIRECT($B483),MATCH(I$1,INDIRECT(SUBSTITUTE($B483,"e","c")),0),2),"")</f>
        <v>PO Box 81887</v>
      </c>
      <c r="J483" s="1" t="str">
        <f t="shared" ca="1" si="61"/>
        <v/>
      </c>
      <c r="K483" s="1" t="str">
        <f t="shared" ca="1" si="61"/>
        <v/>
      </c>
      <c r="L483" s="1" t="str">
        <f t="shared" ca="1" si="61"/>
        <v>Lincoln, NE  68501</v>
      </c>
      <c r="M483" s="1" t="str">
        <f t="shared" ca="1" si="61"/>
        <v/>
      </c>
      <c r="N483" s="1" t="str">
        <f t="shared" ca="1" si="61"/>
        <v>402-475-2611</v>
      </c>
      <c r="O483" s="1" t="str">
        <f t="shared" ca="1" si="61"/>
        <v>www.duncanaviation.aero</v>
      </c>
      <c r="P483" s="1" t="str">
        <f t="shared" ca="1" si="61"/>
        <v>Duncan Aviation is a full-service maintenance and repair provider. In addition to airframe, engine, interior and paint services, the company provides engineering and certification, avionics upgrades and installations, avionics, instrument and accessory repair and overhaul, avionics AOG services, and parts support. There are 30 Duncan Aviation facilities, and team members are ready to support operators worldwide.</v>
      </c>
    </row>
    <row r="484" spans="1:16" x14ac:dyDescent="0.25">
      <c r="A484" s="1">
        <v>483</v>
      </c>
      <c r="B484" s="1" t="str">
        <f t="shared" si="57"/>
        <v>c483:e490</v>
      </c>
    </row>
    <row r="485" spans="1:16" x14ac:dyDescent="0.25">
      <c r="A485" s="1">
        <v>484</v>
      </c>
      <c r="B485" s="1" t="str">
        <f t="shared" si="57"/>
        <v>c483:e490</v>
      </c>
      <c r="C485" s="1" t="s">
        <v>240</v>
      </c>
      <c r="D485" s="1" t="s">
        <v>1024</v>
      </c>
    </row>
    <row r="486" spans="1:16" x14ac:dyDescent="0.25">
      <c r="A486" s="1">
        <v>485</v>
      </c>
      <c r="B486" s="1" t="str">
        <f t="shared" si="57"/>
        <v>c483:e490</v>
      </c>
      <c r="C486" s="1" t="s">
        <v>235</v>
      </c>
      <c r="D486" s="1" t="s">
        <v>1025</v>
      </c>
    </row>
    <row r="487" spans="1:16" x14ac:dyDescent="0.25">
      <c r="A487" s="1">
        <v>486</v>
      </c>
      <c r="B487" s="1" t="str">
        <f t="shared" si="57"/>
        <v>c483:e490</v>
      </c>
      <c r="C487" s="1" t="s">
        <v>234</v>
      </c>
      <c r="D487" s="1" t="s">
        <v>1026</v>
      </c>
    </row>
    <row r="488" spans="1:16" x14ac:dyDescent="0.25">
      <c r="A488" s="1">
        <v>487</v>
      </c>
      <c r="B488" s="1" t="str">
        <f t="shared" si="57"/>
        <v>c483:e490</v>
      </c>
      <c r="C488" s="1" t="s">
        <v>1419</v>
      </c>
      <c r="D488" s="1" t="s">
        <v>1027</v>
      </c>
    </row>
    <row r="489" spans="1:16" x14ac:dyDescent="0.25">
      <c r="A489" s="1">
        <v>488</v>
      </c>
      <c r="B489" s="1" t="str">
        <f t="shared" si="57"/>
        <v>c483:e490</v>
      </c>
    </row>
    <row r="490" spans="1:16" x14ac:dyDescent="0.25">
      <c r="A490" s="1">
        <v>489</v>
      </c>
      <c r="B490" s="1" t="str">
        <f t="shared" si="57"/>
        <v>c483:e490</v>
      </c>
      <c r="C490" s="1" t="s">
        <v>1420</v>
      </c>
      <c r="D490" s="1" t="s">
        <v>1028</v>
      </c>
    </row>
    <row r="491" spans="1:16" x14ac:dyDescent="0.25">
      <c r="A491" s="1">
        <v>490</v>
      </c>
      <c r="B491" s="1" t="str">
        <f t="shared" si="57"/>
        <v>c483:e490</v>
      </c>
    </row>
    <row r="492" spans="1:16" x14ac:dyDescent="0.25">
      <c r="A492" s="1">
        <v>491</v>
      </c>
      <c r="B492" s="1" t="str">
        <f t="shared" si="57"/>
        <v>c492:e499</v>
      </c>
      <c r="C492" s="1" t="s">
        <v>233</v>
      </c>
      <c r="D492" s="1" t="s">
        <v>1029</v>
      </c>
      <c r="E492" s="1">
        <v>711</v>
      </c>
      <c r="F492" s="1" t="b">
        <f ca="1">IFERROR(MATCH(H492,Sheet2!G:G,0)&gt;0,FALSE)</f>
        <v>0</v>
      </c>
      <c r="G492" s="1">
        <f>E492</f>
        <v>711</v>
      </c>
      <c r="H492" s="1" t="str">
        <f ca="1">IFERROR(INDEX(INDIRECT($B492),MATCH(H$1,INDIRECT(SUBSTITUTE($B492,"e","c")),0),2),"")</f>
        <v>EDMO Distributors Inc.</v>
      </c>
      <c r="I492" s="1" t="str">
        <f t="shared" ref="I492:P492" ca="1" si="62">IFERROR(INDEX(INDIRECT($B492),MATCH(I$1,INDIRECT(SUBSTITUTE($B492,"e","c")),0),2),"")</f>
        <v>12830 E. Mirabeau Parkway</v>
      </c>
      <c r="J492" s="1" t="str">
        <f t="shared" ca="1" si="62"/>
        <v/>
      </c>
      <c r="K492" s="1" t="str">
        <f t="shared" ca="1" si="62"/>
        <v/>
      </c>
      <c r="L492" s="1" t="str">
        <f t="shared" ca="1" si="62"/>
        <v>Spokane Valley, WA  99216</v>
      </c>
      <c r="M492" s="1" t="str">
        <f t="shared" ca="1" si="62"/>
        <v/>
      </c>
      <c r="N492" s="1" t="str">
        <f t="shared" ca="1" si="62"/>
        <v>800-235-3300</v>
      </c>
      <c r="O492" s="1" t="str">
        <f t="shared" ca="1" si="62"/>
        <v>www.edmo.com</v>
      </c>
      <c r="P492" s="1" t="str">
        <f t="shared" ca="1" si="62"/>
        <v>Celebrating 50 years, EDMO has supported the avionics industry as the largest wholesale distributor of avionics, test equipment, aircraft accessories, installation and pilot supplies. EDMO believes in world-class customer service delivered with the utmost quality. Strong relationships with manufacturers combined with a vast product inventory and commitment to excellence, EDMO has it all. Visit edmo.com.</v>
      </c>
    </row>
    <row r="493" spans="1:16" x14ac:dyDescent="0.25">
      <c r="A493" s="1">
        <v>492</v>
      </c>
      <c r="B493" s="1" t="str">
        <f t="shared" si="57"/>
        <v>c492:e499</v>
      </c>
    </row>
    <row r="494" spans="1:16" x14ac:dyDescent="0.25">
      <c r="A494" s="1">
        <v>493</v>
      </c>
      <c r="B494" s="1" t="str">
        <f t="shared" si="57"/>
        <v>c492:e499</v>
      </c>
      <c r="C494" s="1" t="s">
        <v>240</v>
      </c>
      <c r="D494" s="1" t="s">
        <v>1030</v>
      </c>
    </row>
    <row r="495" spans="1:16" x14ac:dyDescent="0.25">
      <c r="A495" s="1">
        <v>494</v>
      </c>
      <c r="B495" s="1" t="str">
        <f t="shared" si="57"/>
        <v>c492:e499</v>
      </c>
      <c r="C495" s="1" t="s">
        <v>235</v>
      </c>
      <c r="D495" s="1" t="s">
        <v>1031</v>
      </c>
    </row>
    <row r="496" spans="1:16" x14ac:dyDescent="0.25">
      <c r="A496" s="1">
        <v>495</v>
      </c>
      <c r="B496" s="1" t="str">
        <f t="shared" si="57"/>
        <v>c492:e499</v>
      </c>
      <c r="C496" s="1" t="s">
        <v>234</v>
      </c>
      <c r="D496" s="1" t="s">
        <v>1032</v>
      </c>
    </row>
    <row r="497" spans="1:16" x14ac:dyDescent="0.25">
      <c r="A497" s="1">
        <v>496</v>
      </c>
      <c r="B497" s="1" t="str">
        <f t="shared" si="57"/>
        <v>c492:e499</v>
      </c>
      <c r="C497" s="1" t="s">
        <v>1419</v>
      </c>
      <c r="D497" s="1" t="s">
        <v>1033</v>
      </c>
    </row>
    <row r="498" spans="1:16" x14ac:dyDescent="0.25">
      <c r="A498" s="1">
        <v>497</v>
      </c>
      <c r="B498" s="1" t="str">
        <f t="shared" si="57"/>
        <v>c492:e499</v>
      </c>
    </row>
    <row r="499" spans="1:16" x14ac:dyDescent="0.25">
      <c r="A499" s="1">
        <v>498</v>
      </c>
      <c r="B499" s="1" t="str">
        <f t="shared" si="57"/>
        <v>c492:e499</v>
      </c>
      <c r="C499" s="1" t="s">
        <v>1420</v>
      </c>
      <c r="D499" s="1" t="s">
        <v>1034</v>
      </c>
    </row>
    <row r="500" spans="1:16" x14ac:dyDescent="0.25">
      <c r="A500" s="1">
        <v>499</v>
      </c>
      <c r="B500" s="1" t="str">
        <f t="shared" si="57"/>
        <v>c492:e499</v>
      </c>
    </row>
    <row r="501" spans="1:16" x14ac:dyDescent="0.25">
      <c r="A501" s="1">
        <v>500</v>
      </c>
      <c r="B501" s="1" t="str">
        <f t="shared" si="57"/>
        <v>c501:e508</v>
      </c>
      <c r="C501" s="1" t="s">
        <v>233</v>
      </c>
      <c r="D501" s="1" t="s">
        <v>1035</v>
      </c>
      <c r="E501" s="1">
        <v>813</v>
      </c>
      <c r="F501" s="1" t="b">
        <f ca="1">IFERROR(MATCH(H501,Sheet2!G:G,0)&gt;0,FALSE)</f>
        <v>0</v>
      </c>
      <c r="G501" s="1">
        <f>E501</f>
        <v>813</v>
      </c>
      <c r="H501" s="1" t="str">
        <f ca="1">IFERROR(INDEX(INDIRECT($B501),MATCH(H$1,INDIRECT(SUBSTITUTE($B501,"e","c")),0),2),"")</f>
        <v>EIT Avionics</v>
      </c>
      <c r="I501" s="1" t="str">
        <f t="shared" ref="I501:P501" ca="1" si="63">IFERROR(INDEX(INDIRECT($B501),MATCH(I$1,INDIRECT(SUBSTITUTE($B501,"e","c")),0),2),"")</f>
        <v>309 Kellys Ford Plaza SE</v>
      </c>
      <c r="J501" s="1" t="str">
        <f t="shared" ca="1" si="63"/>
        <v/>
      </c>
      <c r="K501" s="1" t="str">
        <f t="shared" ca="1" si="63"/>
        <v/>
      </c>
      <c r="L501" s="1" t="str">
        <f t="shared" ca="1" si="63"/>
        <v>Leesburg, VA  20175</v>
      </c>
      <c r="M501" s="1" t="str">
        <f t="shared" ca="1" si="63"/>
        <v/>
      </c>
      <c r="N501" s="1" t="str">
        <f t="shared" ca="1" si="63"/>
        <v>703-344-7410</v>
      </c>
      <c r="O501" s="1" t="str">
        <f t="shared" ca="1" si="63"/>
        <v>www.eitavionics.com</v>
      </c>
      <c r="P501" s="1" t="str">
        <f t="shared" ca="1" si="63"/>
        <v>EIT Avionics LLC brings the technology and product development background of EIT LLC to avionics, creating products that provide aviation safety and efficiency through technology. EIT LLC is a technology-based company that has provided full-service electronic manufacturing, engineering and product development services to aerospace, medical, instrumentation, telecommunications and defense related customers for almost 40 years.</v>
      </c>
    </row>
    <row r="502" spans="1:16" x14ac:dyDescent="0.25">
      <c r="A502" s="1">
        <v>501</v>
      </c>
      <c r="B502" s="1" t="str">
        <f t="shared" si="57"/>
        <v>c501:e508</v>
      </c>
    </row>
    <row r="503" spans="1:16" x14ac:dyDescent="0.25">
      <c r="A503" s="1">
        <v>502</v>
      </c>
      <c r="B503" s="1" t="str">
        <f t="shared" si="57"/>
        <v>c501:e508</v>
      </c>
      <c r="C503" s="1" t="s">
        <v>240</v>
      </c>
      <c r="D503" s="1" t="s">
        <v>1036</v>
      </c>
    </row>
    <row r="504" spans="1:16" x14ac:dyDescent="0.25">
      <c r="A504" s="1">
        <v>503</v>
      </c>
      <c r="B504" s="1" t="str">
        <f t="shared" si="57"/>
        <v>c501:e508</v>
      </c>
      <c r="C504" s="1" t="s">
        <v>235</v>
      </c>
      <c r="D504" s="1" t="s">
        <v>1037</v>
      </c>
    </row>
    <row r="505" spans="1:16" x14ac:dyDescent="0.25">
      <c r="A505" s="1">
        <v>504</v>
      </c>
      <c r="B505" s="1" t="str">
        <f t="shared" si="57"/>
        <v>c501:e508</v>
      </c>
      <c r="C505" s="1" t="s">
        <v>234</v>
      </c>
      <c r="D505" s="1" t="s">
        <v>1038</v>
      </c>
    </row>
    <row r="506" spans="1:16" x14ac:dyDescent="0.25">
      <c r="A506" s="1">
        <v>505</v>
      </c>
      <c r="B506" s="1" t="str">
        <f t="shared" si="57"/>
        <v>c501:e508</v>
      </c>
      <c r="C506" s="1" t="s">
        <v>1419</v>
      </c>
      <c r="D506" s="1" t="s">
        <v>1039</v>
      </c>
    </row>
    <row r="507" spans="1:16" x14ac:dyDescent="0.25">
      <c r="A507" s="1">
        <v>506</v>
      </c>
      <c r="B507" s="1" t="str">
        <f t="shared" si="57"/>
        <v>c501:e508</v>
      </c>
    </row>
    <row r="508" spans="1:16" x14ac:dyDescent="0.25">
      <c r="A508" s="1">
        <v>507</v>
      </c>
      <c r="B508" s="1" t="str">
        <f t="shared" si="57"/>
        <v>c501:e508</v>
      </c>
      <c r="C508" s="1" t="s">
        <v>1420</v>
      </c>
      <c r="D508" s="1" t="s">
        <v>1040</v>
      </c>
    </row>
    <row r="509" spans="1:16" x14ac:dyDescent="0.25">
      <c r="A509" s="1">
        <v>508</v>
      </c>
      <c r="B509" s="1" t="str">
        <f t="shared" si="57"/>
        <v>c501:e508</v>
      </c>
    </row>
    <row r="510" spans="1:16" x14ac:dyDescent="0.25">
      <c r="A510" s="1">
        <v>509</v>
      </c>
      <c r="B510" s="1" t="str">
        <f t="shared" si="57"/>
        <v>c510:e517</v>
      </c>
      <c r="C510" s="1" t="s">
        <v>233</v>
      </c>
      <c r="D510" s="1" t="s">
        <v>1041</v>
      </c>
      <c r="E510" s="1">
        <v>1112</v>
      </c>
      <c r="F510" s="1" t="b">
        <f ca="1">IFERROR(MATCH(H510,Sheet2!G:G,0)&gt;0,FALSE)</f>
        <v>0</v>
      </c>
      <c r="G510" s="1">
        <f>E510</f>
        <v>1112</v>
      </c>
      <c r="H510" s="1" t="str">
        <f ca="1">IFERROR(INDEX(INDIRECT($B510),MATCH(H$1,INDIRECT(SUBSTITUTE($B510,"e","c")),0),2),"")</f>
        <v>Electro Enterprises Inc.</v>
      </c>
      <c r="I510" s="1" t="str">
        <f t="shared" ref="I510:P510" ca="1" si="64">IFERROR(INDEX(INDIRECT($B510),MATCH(I$1,INDIRECT(SUBSTITUTE($B510,"e","c")),0),2),"")</f>
        <v>3601 N I-35 Service Road</v>
      </c>
      <c r="J510" s="1" t="str">
        <f t="shared" ca="1" si="64"/>
        <v/>
      </c>
      <c r="K510" s="1" t="str">
        <f t="shared" ca="1" si="64"/>
        <v/>
      </c>
      <c r="L510" s="1" t="str">
        <f t="shared" ca="1" si="64"/>
        <v>Oklahoma City, OK  73111</v>
      </c>
      <c r="M510" s="1" t="str">
        <f t="shared" ca="1" si="64"/>
        <v/>
      </c>
      <c r="N510" s="1" t="str">
        <f t="shared" ca="1" si="64"/>
        <v>405-427-6591</v>
      </c>
      <c r="O510" s="1" t="str">
        <f t="shared" ca="1" si="64"/>
        <v>www.electroenterprises.com</v>
      </c>
      <c r="P510" s="1" t="str">
        <f t="shared" ca="1" si="64"/>
        <v>Electro Enterprises is a franchised/authorized stocking distributor of interconnect, electro-mechanical, wire/cable, harness management, and MIL-STD-1553 products. From standard mil-spec products to high-speed interconnect solutions, Electro maintains a massive stocking inventory ready to ship all over the world. For 50 years, Electro has been a global leader in value-added interconnect products and electronic components for the mil-aero, industrial, and commercial markets.</v>
      </c>
    </row>
    <row r="511" spans="1:16" x14ac:dyDescent="0.25">
      <c r="A511" s="1">
        <v>510</v>
      </c>
      <c r="B511" s="1" t="str">
        <f t="shared" si="57"/>
        <v>c510:e517</v>
      </c>
    </row>
    <row r="512" spans="1:16" x14ac:dyDescent="0.25">
      <c r="A512" s="1">
        <v>511</v>
      </c>
      <c r="B512" s="1" t="str">
        <f t="shared" si="57"/>
        <v>c510:e517</v>
      </c>
      <c r="C512" s="1" t="s">
        <v>240</v>
      </c>
      <c r="D512" s="1" t="s">
        <v>1042</v>
      </c>
    </row>
    <row r="513" spans="1:16" x14ac:dyDescent="0.25">
      <c r="A513" s="1">
        <v>512</v>
      </c>
      <c r="B513" s="1" t="str">
        <f t="shared" si="57"/>
        <v>c510:e517</v>
      </c>
      <c r="C513" s="1" t="s">
        <v>235</v>
      </c>
      <c r="D513" s="1" t="s">
        <v>1043</v>
      </c>
    </row>
    <row r="514" spans="1:16" x14ac:dyDescent="0.25">
      <c r="A514" s="1">
        <v>513</v>
      </c>
      <c r="B514" s="1" t="str">
        <f t="shared" si="57"/>
        <v>c510:e517</v>
      </c>
      <c r="C514" s="1" t="s">
        <v>234</v>
      </c>
      <c r="D514" s="1" t="s">
        <v>1044</v>
      </c>
    </row>
    <row r="515" spans="1:16" x14ac:dyDescent="0.25">
      <c r="A515" s="1">
        <v>514</v>
      </c>
      <c r="B515" s="1" t="str">
        <f t="shared" ref="B515:B578" si="65">IF(C515="Name:","c"&amp;ROW(A515)&amp;":e"&amp;MATCH("Name:",C516:C2513,0)+ROW(A515)-2,B514)</f>
        <v>c510:e517</v>
      </c>
      <c r="C515" s="1" t="s">
        <v>1419</v>
      </c>
      <c r="D515" s="1" t="s">
        <v>1045</v>
      </c>
    </row>
    <row r="516" spans="1:16" x14ac:dyDescent="0.25">
      <c r="A516" s="1">
        <v>515</v>
      </c>
      <c r="B516" s="1" t="str">
        <f t="shared" si="65"/>
        <v>c510:e517</v>
      </c>
    </row>
    <row r="517" spans="1:16" x14ac:dyDescent="0.25">
      <c r="A517" s="1">
        <v>516</v>
      </c>
      <c r="B517" s="1" t="str">
        <f t="shared" si="65"/>
        <v>c510:e517</v>
      </c>
      <c r="C517" s="1" t="s">
        <v>1420</v>
      </c>
      <c r="D517" s="1" t="s">
        <v>1046</v>
      </c>
    </row>
    <row r="518" spans="1:16" x14ac:dyDescent="0.25">
      <c r="A518" s="1">
        <v>517</v>
      </c>
      <c r="B518" s="1" t="str">
        <f t="shared" si="65"/>
        <v>c510:e517</v>
      </c>
    </row>
    <row r="519" spans="1:16" x14ac:dyDescent="0.25">
      <c r="A519" s="1">
        <v>518</v>
      </c>
      <c r="B519" s="1" t="str">
        <f t="shared" si="65"/>
        <v>c519:e526</v>
      </c>
      <c r="C519" s="1" t="s">
        <v>233</v>
      </c>
      <c r="D519" s="1" t="s">
        <v>1047</v>
      </c>
      <c r="E519" s="1">
        <v>207</v>
      </c>
      <c r="F519" s="1" t="b">
        <f ca="1">IFERROR(MATCH(H519,Sheet2!G:G,0)&gt;0,FALSE)</f>
        <v>0</v>
      </c>
      <c r="G519" s="1">
        <f>E519</f>
        <v>207</v>
      </c>
      <c r="H519" s="1" t="str">
        <f ca="1">IFERROR(INDEX(INDIRECT($B519),MATCH(H$1,INDIRECT(SUBSTITUTE($B519,"e","c")),0),2),"")</f>
        <v>Elliott Aviation</v>
      </c>
      <c r="I519" s="1" t="str">
        <f t="shared" ref="I519:P519" ca="1" si="66">IFERROR(INDEX(INDIRECT($B519),MATCH(I$1,INDIRECT(SUBSTITUTE($B519,"e","c")),0),2),"")</f>
        <v/>
      </c>
      <c r="J519" s="1" t="str">
        <f t="shared" ca="1" si="66"/>
        <v/>
      </c>
      <c r="K519" s="1" t="str">
        <f t="shared" ca="1" si="66"/>
        <v>PO Box 100</v>
      </c>
      <c r="L519" s="1" t="str">
        <f t="shared" ca="1" si="66"/>
        <v>Moline, IL  61266</v>
      </c>
      <c r="M519" s="1" t="str">
        <f t="shared" ca="1" si="66"/>
        <v/>
      </c>
      <c r="N519" s="1" t="str">
        <f t="shared" ca="1" si="66"/>
        <v>740-246-4372</v>
      </c>
      <c r="O519" s="1" t="str">
        <f t="shared" ca="1" si="66"/>
        <v>www.elliottaviation.com</v>
      </c>
      <c r="P519" s="1" t="str">
        <f t="shared" ca="1" si="66"/>
        <v>As one of the longest-standing companies in the industry, Elliott Aviation offers a complete menu of high-quality products and services including aircraft sales (as Elliott Jets), avionics, aircraft maintenance, accessory repair, and paint and interior. The company has facilities in Moline, Illinois; Des Moines, Iowa; and Minneapolis, Minnesota. It also owns Atlanta-based MRO, The Maintenance Group.</v>
      </c>
    </row>
    <row r="520" spans="1:16" x14ac:dyDescent="0.25">
      <c r="A520" s="1">
        <v>519</v>
      </c>
      <c r="B520" s="1" t="str">
        <f t="shared" si="65"/>
        <v>c519:e526</v>
      </c>
    </row>
    <row r="521" spans="1:16" x14ac:dyDescent="0.25">
      <c r="A521" s="1">
        <v>520</v>
      </c>
      <c r="B521" s="1" t="str">
        <f t="shared" si="65"/>
        <v>c519:e526</v>
      </c>
      <c r="C521" s="1" t="s">
        <v>1421</v>
      </c>
      <c r="D521" s="1" t="s">
        <v>1048</v>
      </c>
    </row>
    <row r="522" spans="1:16" x14ac:dyDescent="0.25">
      <c r="A522" s="1">
        <v>521</v>
      </c>
      <c r="B522" s="1" t="str">
        <f t="shared" si="65"/>
        <v>c519:e526</v>
      </c>
      <c r="C522" s="1" t="s">
        <v>235</v>
      </c>
      <c r="D522" s="1" t="s">
        <v>1049</v>
      </c>
    </row>
    <row r="523" spans="1:16" x14ac:dyDescent="0.25">
      <c r="A523" s="1">
        <v>522</v>
      </c>
      <c r="B523" s="1" t="str">
        <f t="shared" si="65"/>
        <v>c519:e526</v>
      </c>
      <c r="C523" s="1" t="s">
        <v>234</v>
      </c>
      <c r="D523" s="1" t="s">
        <v>1050</v>
      </c>
    </row>
    <row r="524" spans="1:16" x14ac:dyDescent="0.25">
      <c r="A524" s="1">
        <v>523</v>
      </c>
      <c r="B524" s="1" t="str">
        <f t="shared" si="65"/>
        <v>c519:e526</v>
      </c>
      <c r="C524" s="1" t="s">
        <v>1419</v>
      </c>
      <c r="D524" s="1" t="s">
        <v>1051</v>
      </c>
    </row>
    <row r="525" spans="1:16" x14ac:dyDescent="0.25">
      <c r="A525" s="1">
        <v>524</v>
      </c>
      <c r="B525" s="1" t="str">
        <f t="shared" si="65"/>
        <v>c519:e526</v>
      </c>
    </row>
    <row r="526" spans="1:16" x14ac:dyDescent="0.25">
      <c r="A526" s="1">
        <v>525</v>
      </c>
      <c r="B526" s="1" t="str">
        <f t="shared" si="65"/>
        <v>c519:e526</v>
      </c>
      <c r="C526" s="1" t="s">
        <v>1420</v>
      </c>
      <c r="D526" s="1" t="s">
        <v>1052</v>
      </c>
    </row>
    <row r="527" spans="1:16" x14ac:dyDescent="0.25">
      <c r="A527" s="1">
        <v>526</v>
      </c>
      <c r="B527" s="1" t="str">
        <f t="shared" si="65"/>
        <v>c519:e526</v>
      </c>
    </row>
    <row r="528" spans="1:16" x14ac:dyDescent="0.25">
      <c r="A528" s="1">
        <v>527</v>
      </c>
      <c r="B528" s="1" t="str">
        <f t="shared" si="65"/>
        <v>c528:e535</v>
      </c>
      <c r="C528" s="1" t="s">
        <v>233</v>
      </c>
      <c r="D528" s="1" t="s">
        <v>1053</v>
      </c>
      <c r="E528" s="1">
        <v>209</v>
      </c>
      <c r="F528" s="1" t="b">
        <f ca="1">IFERROR(MATCH(H528,Sheet2!G:G,0)&gt;0,FALSE)</f>
        <v>0</v>
      </c>
      <c r="G528" s="1">
        <f>E528</f>
        <v>209</v>
      </c>
      <c r="H528" s="1" t="str">
        <f ca="1">IFERROR(INDEX(INDIRECT($B528),MATCH(H$1,INDIRECT(SUBSTITUTE($B528,"e","c")),0),2),"")</f>
        <v>Elliott Technologies</v>
      </c>
      <c r="I528" s="1" t="str">
        <f t="shared" ref="I528:P528" ca="1" si="67">IFERROR(INDEX(INDIRECT($B528),MATCH(I$1,INDIRECT(SUBSTITUTE($B528,"e","c")),0),2),"")</f>
        <v/>
      </c>
      <c r="J528" s="1" t="str">
        <f t="shared" ca="1" si="67"/>
        <v/>
      </c>
      <c r="K528" s="1" t="str">
        <f t="shared" ca="1" si="67"/>
        <v>PO Box 100</v>
      </c>
      <c r="L528" s="1" t="str">
        <f t="shared" ca="1" si="67"/>
        <v>Moline, IL  61266</v>
      </c>
      <c r="M528" s="1" t="str">
        <f t="shared" ca="1" si="67"/>
        <v/>
      </c>
      <c r="N528" s="1" t="str">
        <f t="shared" ca="1" si="67"/>
        <v>630-207-7460</v>
      </c>
      <c r="O528" s="1" t="str">
        <f t="shared" ca="1" si="67"/>
        <v>www.elliotttechnologies.aero</v>
      </c>
      <c r="P528" s="1" t="str">
        <f t="shared" ca="1" si="67"/>
        <v>Elliott Technologies creates custom solutions based on customer needs. It creates innovative products and is the parent company for Prizm Aircraft Lighting and Smart Vision Shades. The company designs, builds and certifies modern products to fit aircraft needs. For more information, visit elliotttechnologies.aero.</v>
      </c>
    </row>
    <row r="529" spans="1:16" x14ac:dyDescent="0.25">
      <c r="A529" s="1">
        <v>528</v>
      </c>
      <c r="B529" s="1" t="str">
        <f t="shared" si="65"/>
        <v>c528:e535</v>
      </c>
    </row>
    <row r="530" spans="1:16" x14ac:dyDescent="0.25">
      <c r="A530" s="1">
        <v>529</v>
      </c>
      <c r="B530" s="1" t="str">
        <f t="shared" si="65"/>
        <v>c528:e535</v>
      </c>
      <c r="C530" s="1" t="s">
        <v>1421</v>
      </c>
      <c r="D530" s="1" t="s">
        <v>1048</v>
      </c>
    </row>
    <row r="531" spans="1:16" x14ac:dyDescent="0.25">
      <c r="A531" s="1">
        <v>530</v>
      </c>
      <c r="B531" s="1" t="str">
        <f t="shared" si="65"/>
        <v>c528:e535</v>
      </c>
      <c r="C531" s="1" t="s">
        <v>235</v>
      </c>
      <c r="D531" s="1" t="s">
        <v>1049</v>
      </c>
    </row>
    <row r="532" spans="1:16" x14ac:dyDescent="0.25">
      <c r="A532" s="1">
        <v>531</v>
      </c>
      <c r="B532" s="1" t="str">
        <f t="shared" si="65"/>
        <v>c528:e535</v>
      </c>
      <c r="C532" s="1" t="s">
        <v>234</v>
      </c>
      <c r="D532" s="1" t="s">
        <v>1054</v>
      </c>
    </row>
    <row r="533" spans="1:16" x14ac:dyDescent="0.25">
      <c r="A533" s="1">
        <v>532</v>
      </c>
      <c r="B533" s="1" t="str">
        <f t="shared" si="65"/>
        <v>c528:e535</v>
      </c>
      <c r="C533" s="1" t="s">
        <v>1419</v>
      </c>
      <c r="D533" s="1" t="s">
        <v>1055</v>
      </c>
    </row>
    <row r="534" spans="1:16" x14ac:dyDescent="0.25">
      <c r="A534" s="1">
        <v>533</v>
      </c>
      <c r="B534" s="1" t="str">
        <f t="shared" si="65"/>
        <v>c528:e535</v>
      </c>
    </row>
    <row r="535" spans="1:16" x14ac:dyDescent="0.25">
      <c r="A535" s="1">
        <v>534</v>
      </c>
      <c r="B535" s="1" t="str">
        <f t="shared" si="65"/>
        <v>c528:e535</v>
      </c>
      <c r="C535" s="1" t="s">
        <v>1420</v>
      </c>
      <c r="D535" s="1" t="s">
        <v>1056</v>
      </c>
    </row>
    <row r="536" spans="1:16" x14ac:dyDescent="0.25">
      <c r="A536" s="1">
        <v>535</v>
      </c>
      <c r="B536" s="1" t="str">
        <f t="shared" si="65"/>
        <v>c528:e535</v>
      </c>
    </row>
    <row r="537" spans="1:16" x14ac:dyDescent="0.25">
      <c r="A537" s="1">
        <v>536</v>
      </c>
      <c r="B537" s="1" t="str">
        <f t="shared" si="65"/>
        <v>c537:e544</v>
      </c>
      <c r="C537" s="1" t="s">
        <v>233</v>
      </c>
      <c r="D537" s="1" t="s">
        <v>1057</v>
      </c>
      <c r="E537" s="1">
        <v>921</v>
      </c>
      <c r="F537" s="1" t="b">
        <f ca="1">IFERROR(MATCH(H537,Sheet2!G:G,0)&gt;0,FALSE)</f>
        <v>0</v>
      </c>
      <c r="G537" s="1">
        <f>E537</f>
        <v>921</v>
      </c>
      <c r="H537" s="1" t="str">
        <f ca="1">IFERROR(INDEX(INDIRECT($B537),MATCH(H$1,INDIRECT(SUBSTITUTE($B537,"e","c")),0),2),"")</f>
        <v>Express Calibration Services</v>
      </c>
      <c r="I537" s="1" t="str">
        <f t="shared" ref="I537:P537" ca="1" si="68">IFERROR(INDEX(INDIRECT($B537),MATCH(I$1,INDIRECT(SUBSTITUTE($B537,"e","c")),0),2),"")</f>
        <v>1803-5 SW Market St.</v>
      </c>
      <c r="J537" s="1" t="str">
        <f t="shared" ca="1" si="68"/>
        <v/>
      </c>
      <c r="K537" s="1" t="str">
        <f t="shared" ca="1" si="68"/>
        <v/>
      </c>
      <c r="L537" s="1" t="str">
        <f t="shared" ca="1" si="68"/>
        <v>Lee's Summit, MO  64082</v>
      </c>
      <c r="M537" s="1" t="str">
        <f t="shared" ca="1" si="68"/>
        <v/>
      </c>
      <c r="N537" s="1" t="str">
        <f t="shared" ca="1" si="68"/>
        <v>816-246-9292</v>
      </c>
      <c r="O537" s="1" t="str">
        <f t="shared" ca="1" si="68"/>
        <v>www.expresscal.com</v>
      </c>
      <c r="P537" s="1" t="str">
        <f t="shared" ca="1" si="68"/>
        <v>Express Calibration is an ISO 17025/IEC accredited calibration lab. It calibrates/repairs air data, nav/com, fuel qty., TCAS, XPDR/DME, RF, pressure, tensiometers and crimpers. It performs calibrations for general aviation, corporate aviation, FBOs, OEMs, FAA repair stations, U.S. government agencies, as well as regional and air transport airlines.</v>
      </c>
    </row>
    <row r="538" spans="1:16" x14ac:dyDescent="0.25">
      <c r="A538" s="1">
        <v>537</v>
      </c>
      <c r="B538" s="1" t="str">
        <f t="shared" si="65"/>
        <v>c537:e544</v>
      </c>
    </row>
    <row r="539" spans="1:16" x14ac:dyDescent="0.25">
      <c r="A539" s="1">
        <v>538</v>
      </c>
      <c r="B539" s="1" t="str">
        <f t="shared" si="65"/>
        <v>c537:e544</v>
      </c>
      <c r="C539" s="1" t="s">
        <v>240</v>
      </c>
      <c r="D539" s="1" t="s">
        <v>1058</v>
      </c>
    </row>
    <row r="540" spans="1:16" x14ac:dyDescent="0.25">
      <c r="A540" s="1">
        <v>539</v>
      </c>
      <c r="B540" s="1" t="str">
        <f t="shared" si="65"/>
        <v>c537:e544</v>
      </c>
      <c r="C540" s="1" t="s">
        <v>235</v>
      </c>
      <c r="D540" s="1" t="s">
        <v>1059</v>
      </c>
    </row>
    <row r="541" spans="1:16" x14ac:dyDescent="0.25">
      <c r="A541" s="1">
        <v>540</v>
      </c>
      <c r="B541" s="1" t="str">
        <f t="shared" si="65"/>
        <v>c537:e544</v>
      </c>
      <c r="C541" s="1" t="s">
        <v>234</v>
      </c>
      <c r="D541" s="1" t="s">
        <v>1060</v>
      </c>
    </row>
    <row r="542" spans="1:16" x14ac:dyDescent="0.25">
      <c r="A542" s="1">
        <v>541</v>
      </c>
      <c r="B542" s="1" t="str">
        <f t="shared" si="65"/>
        <v>c537:e544</v>
      </c>
      <c r="C542" s="1" t="s">
        <v>1419</v>
      </c>
      <c r="D542" s="1" t="s">
        <v>1061</v>
      </c>
    </row>
    <row r="543" spans="1:16" x14ac:dyDescent="0.25">
      <c r="A543" s="1">
        <v>542</v>
      </c>
      <c r="B543" s="1" t="str">
        <f t="shared" si="65"/>
        <v>c537:e544</v>
      </c>
    </row>
    <row r="544" spans="1:16" x14ac:dyDescent="0.25">
      <c r="A544" s="1">
        <v>543</v>
      </c>
      <c r="B544" s="1" t="str">
        <f t="shared" si="65"/>
        <v>c537:e544</v>
      </c>
      <c r="C544" s="1" t="s">
        <v>1420</v>
      </c>
      <c r="D544" s="1" t="s">
        <v>1062</v>
      </c>
    </row>
    <row r="545" spans="1:16" x14ac:dyDescent="0.25">
      <c r="A545" s="1">
        <v>544</v>
      </c>
      <c r="B545" s="1" t="str">
        <f t="shared" si="65"/>
        <v>c537:e544</v>
      </c>
    </row>
    <row r="546" spans="1:16" x14ac:dyDescent="0.25">
      <c r="A546" s="1">
        <v>545</v>
      </c>
      <c r="B546" s="1" t="str">
        <f t="shared" si="65"/>
        <v>c546:e553</v>
      </c>
      <c r="C546" s="1" t="s">
        <v>233</v>
      </c>
      <c r="D546" s="1" t="s">
        <v>1063</v>
      </c>
      <c r="E546" s="1">
        <v>609</v>
      </c>
      <c r="F546" s="1" t="b">
        <f ca="1">IFERROR(MATCH(H546,Sheet2!G:G,0)&gt;0,FALSE)</f>
        <v>1</v>
      </c>
      <c r="G546" s="1">
        <f>E546</f>
        <v>609</v>
      </c>
      <c r="H546" s="1" t="str">
        <f ca="1">IFERROR(INDEX(INDIRECT($B546),MATCH(H$1,INDIRECT(SUBSTITUTE($B546,"e","c")),0),2),"")</f>
        <v>Flight Data Systems</v>
      </c>
      <c r="I546" s="1" t="str">
        <f t="shared" ref="I546:P546" ca="1" si="69">IFERROR(INDEX(INDIRECT($B546),MATCH(I$1,INDIRECT(SUBSTITUTE($B546,"e","c")),0),2),"")</f>
        <v>100-8080 Tristar Drive</v>
      </c>
      <c r="J546" s="1" t="str">
        <f t="shared" ca="1" si="69"/>
        <v/>
      </c>
      <c r="K546" s="1" t="str">
        <f t="shared" ca="1" si="69"/>
        <v/>
      </c>
      <c r="L546" s="1" t="str">
        <f t="shared" ca="1" si="69"/>
        <v>Irving, TX  75063</v>
      </c>
      <c r="M546" s="1" t="str">
        <f t="shared" ca="1" si="69"/>
        <v/>
      </c>
      <c r="N546" s="1" t="str">
        <f t="shared" ca="1" si="69"/>
        <v>941-756-9394</v>
      </c>
      <c r="O546" s="1" t="str">
        <f t="shared" ca="1" si="69"/>
        <v>www.flightdata.aero</v>
      </c>
      <c r="P546" s="1" t="str">
        <f t="shared" ca="1" si="69"/>
        <v>Flight Data Systems, founded in 1990 in Melbourne, Australia, seeks to drive operational efficiencies in aviation using their portfolio of data acquisition, data recording, data storage, and data analysis tools. Flight Data Systems aims to become one of the world’s leading providers of end-to-end flight data solutions within aviation segment. For more information, visit flightdata.aero.</v>
      </c>
    </row>
    <row r="547" spans="1:16" x14ac:dyDescent="0.25">
      <c r="A547" s="1">
        <v>546</v>
      </c>
      <c r="B547" s="1" t="str">
        <f t="shared" si="65"/>
        <v>c546:e553</v>
      </c>
    </row>
    <row r="548" spans="1:16" x14ac:dyDescent="0.25">
      <c r="A548" s="1">
        <v>547</v>
      </c>
      <c r="B548" s="1" t="str">
        <f t="shared" si="65"/>
        <v>c546:e553</v>
      </c>
      <c r="C548" s="1" t="s">
        <v>240</v>
      </c>
      <c r="D548" s="1" t="s">
        <v>1064</v>
      </c>
    </row>
    <row r="549" spans="1:16" x14ac:dyDescent="0.25">
      <c r="A549" s="1">
        <v>548</v>
      </c>
      <c r="B549" s="1" t="str">
        <f t="shared" si="65"/>
        <v>c546:e553</v>
      </c>
      <c r="C549" s="1" t="s">
        <v>235</v>
      </c>
      <c r="D549" s="1" t="s">
        <v>1065</v>
      </c>
    </row>
    <row r="550" spans="1:16" x14ac:dyDescent="0.25">
      <c r="A550" s="1">
        <v>549</v>
      </c>
      <c r="B550" s="1" t="str">
        <f t="shared" si="65"/>
        <v>c546:e553</v>
      </c>
      <c r="C550" s="1" t="s">
        <v>234</v>
      </c>
      <c r="D550" s="1" t="s">
        <v>1066</v>
      </c>
    </row>
    <row r="551" spans="1:16" x14ac:dyDescent="0.25">
      <c r="A551" s="1">
        <v>550</v>
      </c>
      <c r="B551" s="1" t="str">
        <f t="shared" si="65"/>
        <v>c546:e553</v>
      </c>
      <c r="C551" s="1" t="s">
        <v>1419</v>
      </c>
      <c r="D551" s="1" t="s">
        <v>1067</v>
      </c>
    </row>
    <row r="552" spans="1:16" x14ac:dyDescent="0.25">
      <c r="A552" s="1">
        <v>551</v>
      </c>
      <c r="B552" s="1" t="str">
        <f t="shared" si="65"/>
        <v>c546:e553</v>
      </c>
    </row>
    <row r="553" spans="1:16" x14ac:dyDescent="0.25">
      <c r="A553" s="1">
        <v>552</v>
      </c>
      <c r="B553" s="1" t="str">
        <f t="shared" si="65"/>
        <v>c546:e553</v>
      </c>
      <c r="C553" s="1" t="s">
        <v>1420</v>
      </c>
      <c r="D553" s="1" t="s">
        <v>1068</v>
      </c>
    </row>
    <row r="554" spans="1:16" x14ac:dyDescent="0.25">
      <c r="A554" s="1">
        <v>553</v>
      </c>
      <c r="B554" s="1" t="str">
        <f t="shared" si="65"/>
        <v>c546:e553</v>
      </c>
    </row>
    <row r="555" spans="1:16" x14ac:dyDescent="0.25">
      <c r="A555" s="1">
        <v>554</v>
      </c>
      <c r="B555" s="1" t="str">
        <f t="shared" si="65"/>
        <v>c555:e563</v>
      </c>
      <c r="C555" s="1" t="s">
        <v>233</v>
      </c>
      <c r="D555" s="1" t="s">
        <v>1069</v>
      </c>
      <c r="E555" s="1">
        <v>609</v>
      </c>
      <c r="F555" s="1" t="b">
        <f ca="1">IFERROR(MATCH(H555,Sheet2!G:G,0)&gt;0,FALSE)</f>
        <v>1</v>
      </c>
      <c r="G555" s="1">
        <f>E555</f>
        <v>609</v>
      </c>
      <c r="H555" s="1" t="str">
        <f ca="1">IFERROR(INDEX(INDIRECT($B555),MATCH(H$1,INDIRECT(SUBSTITUTE($B555,"e","c")),0),2),"")</f>
        <v>FreeFlight Systems</v>
      </c>
      <c r="I555" s="1" t="str">
        <f t="shared" ref="I555:P555" ca="1" si="70">IFERROR(INDEX(INDIRECT($B555),MATCH(I$1,INDIRECT(SUBSTITUTE($B555,"e","c")),0),2),"")</f>
        <v>8080 Tristar</v>
      </c>
      <c r="J555" s="1" t="str">
        <f t="shared" ca="1" si="70"/>
        <v>Suite 100</v>
      </c>
      <c r="K555" s="1" t="str">
        <f t="shared" ca="1" si="70"/>
        <v/>
      </c>
      <c r="L555" s="1" t="str">
        <f t="shared" ca="1" si="70"/>
        <v>Irving, TX  75063</v>
      </c>
      <c r="M555" s="1" t="str">
        <f t="shared" ca="1" si="70"/>
        <v/>
      </c>
      <c r="N555" s="1" t="str">
        <f t="shared" ca="1" si="70"/>
        <v>254-662-0000</v>
      </c>
      <c r="O555" s="1" t="str">
        <f t="shared" ca="1" si="70"/>
        <v>www.freeflightsystems.com</v>
      </c>
      <c r="P555" s="1" t="str">
        <f t="shared" ca="1" si="70"/>
        <v>Founded in 2001, Texas-based FreeFlight Systems pioneered the first certified aviation WAAS/GPS receiver and the first rule-compliant UAT ADS-B system. FreeFlight Systems is now a global aerospace leader, specializing in SBAS/GNSS sensors, data link, radar altimeters, flight management systems and other NextGen aerospace avionics. For more information, visit freeflightsystems.com.</v>
      </c>
    </row>
    <row r="556" spans="1:16" x14ac:dyDescent="0.25">
      <c r="A556" s="1">
        <v>555</v>
      </c>
      <c r="B556" s="1" t="str">
        <f t="shared" si="65"/>
        <v>c555:e563</v>
      </c>
    </row>
    <row r="557" spans="1:16" x14ac:dyDescent="0.25">
      <c r="A557" s="1">
        <v>556</v>
      </c>
      <c r="B557" s="1" t="str">
        <f t="shared" si="65"/>
        <v>c555:e563</v>
      </c>
      <c r="C557" s="1" t="s">
        <v>240</v>
      </c>
      <c r="D557" s="1" t="s">
        <v>1070</v>
      </c>
    </row>
    <row r="558" spans="1:16" x14ac:dyDescent="0.25">
      <c r="A558" s="1">
        <v>557</v>
      </c>
      <c r="B558" s="1" t="str">
        <f t="shared" si="65"/>
        <v>c555:e563</v>
      </c>
      <c r="C558" s="1" t="s">
        <v>245</v>
      </c>
      <c r="D558" s="1" t="s">
        <v>1071</v>
      </c>
    </row>
    <row r="559" spans="1:16" x14ac:dyDescent="0.25">
      <c r="A559" s="1">
        <v>558</v>
      </c>
      <c r="B559" s="1" t="str">
        <f t="shared" si="65"/>
        <v>c555:e563</v>
      </c>
      <c r="C559" s="1" t="s">
        <v>235</v>
      </c>
      <c r="D559" s="1" t="s">
        <v>1065</v>
      </c>
    </row>
    <row r="560" spans="1:16" x14ac:dyDescent="0.25">
      <c r="A560" s="1">
        <v>559</v>
      </c>
      <c r="B560" s="1" t="str">
        <f t="shared" si="65"/>
        <v>c555:e563</v>
      </c>
      <c r="C560" s="1" t="s">
        <v>234</v>
      </c>
      <c r="D560" s="1" t="s">
        <v>1072</v>
      </c>
    </row>
    <row r="561" spans="1:16" x14ac:dyDescent="0.25">
      <c r="A561" s="1">
        <v>560</v>
      </c>
      <c r="B561" s="1" t="str">
        <f t="shared" si="65"/>
        <v>c555:e563</v>
      </c>
      <c r="C561" s="1" t="s">
        <v>1419</v>
      </c>
      <c r="D561" s="1" t="s">
        <v>1073</v>
      </c>
    </row>
    <row r="562" spans="1:16" x14ac:dyDescent="0.25">
      <c r="A562" s="1">
        <v>561</v>
      </c>
      <c r="B562" s="1" t="str">
        <f t="shared" si="65"/>
        <v>c555:e563</v>
      </c>
    </row>
    <row r="563" spans="1:16" x14ac:dyDescent="0.25">
      <c r="A563" s="1">
        <v>562</v>
      </c>
      <c r="B563" s="1" t="str">
        <f t="shared" si="65"/>
        <v>c555:e563</v>
      </c>
      <c r="C563" s="1" t="s">
        <v>1420</v>
      </c>
      <c r="D563" s="1" t="s">
        <v>1074</v>
      </c>
    </row>
    <row r="564" spans="1:16" x14ac:dyDescent="0.25">
      <c r="A564" s="1">
        <v>563</v>
      </c>
      <c r="B564" s="1" t="str">
        <f t="shared" si="65"/>
        <v>c555:e563</v>
      </c>
    </row>
    <row r="565" spans="1:16" x14ac:dyDescent="0.25">
      <c r="A565" s="1">
        <v>564</v>
      </c>
      <c r="B565" s="1" t="str">
        <f t="shared" si="65"/>
        <v>c565:e572</v>
      </c>
      <c r="C565" s="1" t="s">
        <v>233</v>
      </c>
      <c r="D565" s="1" t="s">
        <v>1075</v>
      </c>
      <c r="E565" s="1">
        <v>907</v>
      </c>
      <c r="F565" s="1" t="b">
        <f ca="1">IFERROR(MATCH(H565,Sheet2!G:G,0)&gt;0,FALSE)</f>
        <v>1</v>
      </c>
      <c r="G565" s="1">
        <f>E565</f>
        <v>907</v>
      </c>
      <c r="H565" s="1" t="str">
        <f ca="1">IFERROR(INDEX(INDIRECT($B565),MATCH(H$1,INDIRECT(SUBSTITUTE($B565,"e","c")),0),2),"")</f>
        <v>Garmin USA</v>
      </c>
      <c r="I565" s="1" t="str">
        <f t="shared" ref="I565:P565" ca="1" si="71">IFERROR(INDEX(INDIRECT($B565),MATCH(I$1,INDIRECT(SUBSTITUTE($B565,"e","c")),0),2),"")</f>
        <v>1200 E. 151st St.</v>
      </c>
      <c r="J565" s="1" t="str">
        <f t="shared" ca="1" si="71"/>
        <v/>
      </c>
      <c r="K565" s="1" t="str">
        <f t="shared" ca="1" si="71"/>
        <v/>
      </c>
      <c r="L565" s="1" t="str">
        <f t="shared" ca="1" si="71"/>
        <v>Olathe, KS  66062</v>
      </c>
      <c r="M565" s="1" t="str">
        <f t="shared" ca="1" si="71"/>
        <v/>
      </c>
      <c r="N565" s="1" t="str">
        <f t="shared" ca="1" si="71"/>
        <v>913-397-8200</v>
      </c>
      <c r="O565" s="1" t="str">
        <f t="shared" ca="1" si="71"/>
        <v>www.garmin.com</v>
      </c>
      <c r="P565" s="1" t="str">
        <f t="shared" ca="1" si="71"/>
        <v>Garmin’s aviation business segment is a leading provider of solutions to OEM, aftermarket, military and government customers. Garmin’s portfolio includes navigation, communication, flight control, hazard avoidance, a suite of ADS-B solutions and other products and services that are known for innovation, reliability and value.</v>
      </c>
    </row>
    <row r="566" spans="1:16" x14ac:dyDescent="0.25">
      <c r="A566" s="1">
        <v>565</v>
      </c>
      <c r="B566" s="1" t="str">
        <f t="shared" si="65"/>
        <v>c565:e572</v>
      </c>
    </row>
    <row r="567" spans="1:16" x14ac:dyDescent="0.25">
      <c r="A567" s="1">
        <v>566</v>
      </c>
      <c r="B567" s="1" t="str">
        <f t="shared" si="65"/>
        <v>c565:e572</v>
      </c>
      <c r="C567" s="1" t="s">
        <v>240</v>
      </c>
      <c r="D567" s="1" t="s">
        <v>1076</v>
      </c>
    </row>
    <row r="568" spans="1:16" x14ac:dyDescent="0.25">
      <c r="A568" s="1">
        <v>567</v>
      </c>
      <c r="B568" s="1" t="str">
        <f t="shared" si="65"/>
        <v>c565:e572</v>
      </c>
      <c r="C568" s="1" t="s">
        <v>235</v>
      </c>
      <c r="D568" s="1" t="s">
        <v>1077</v>
      </c>
    </row>
    <row r="569" spans="1:16" x14ac:dyDescent="0.25">
      <c r="A569" s="1">
        <v>568</v>
      </c>
      <c r="B569" s="1" t="str">
        <f t="shared" si="65"/>
        <v>c565:e572</v>
      </c>
      <c r="C569" s="1" t="s">
        <v>234</v>
      </c>
      <c r="D569" s="1" t="s">
        <v>1078</v>
      </c>
    </row>
    <row r="570" spans="1:16" x14ac:dyDescent="0.25">
      <c r="A570" s="1">
        <v>569</v>
      </c>
      <c r="B570" s="1" t="str">
        <f t="shared" si="65"/>
        <v>c565:e572</v>
      </c>
      <c r="C570" s="1" t="s">
        <v>1419</v>
      </c>
      <c r="D570" s="1" t="s">
        <v>1079</v>
      </c>
    </row>
    <row r="571" spans="1:16" x14ac:dyDescent="0.25">
      <c r="A571" s="1">
        <v>570</v>
      </c>
      <c r="B571" s="1" t="str">
        <f t="shared" si="65"/>
        <v>c565:e572</v>
      </c>
    </row>
    <row r="572" spans="1:16" x14ac:dyDescent="0.25">
      <c r="A572" s="1">
        <v>571</v>
      </c>
      <c r="B572" s="1" t="str">
        <f t="shared" si="65"/>
        <v>c565:e572</v>
      </c>
      <c r="C572" s="1" t="s">
        <v>1420</v>
      </c>
      <c r="D572" s="1" t="s">
        <v>1080</v>
      </c>
    </row>
    <row r="573" spans="1:16" x14ac:dyDescent="0.25">
      <c r="A573" s="1">
        <v>572</v>
      </c>
      <c r="B573" s="1" t="str">
        <f t="shared" si="65"/>
        <v>c565:e572</v>
      </c>
    </row>
    <row r="574" spans="1:16" x14ac:dyDescent="0.25">
      <c r="A574" s="1">
        <v>573</v>
      </c>
      <c r="B574" s="1" t="str">
        <f t="shared" si="65"/>
        <v>c574:e581</v>
      </c>
      <c r="C574" s="1" t="s">
        <v>233</v>
      </c>
      <c r="D574" s="1" t="s">
        <v>1081</v>
      </c>
      <c r="E574" s="1">
        <v>117</v>
      </c>
      <c r="F574" s="1" t="b">
        <f ca="1">IFERROR(MATCH(H574,Sheet2!G:G,0)&gt;0,FALSE)</f>
        <v>1</v>
      </c>
      <c r="G574" s="1">
        <f>E574</f>
        <v>117</v>
      </c>
      <c r="H574" s="1" t="str">
        <f ca="1">IFERROR(INDEX(INDIRECT($B574),MATCH(H$1,INDIRECT(SUBSTITUTE($B574,"e","c")),0),2),"")</f>
        <v>Genesys Aerosystems</v>
      </c>
      <c r="I574" s="1" t="str">
        <f t="shared" ref="I574:P574" ca="1" si="72">IFERROR(INDEX(INDIRECT($B574),MATCH(I$1,INDIRECT(SUBSTITUTE($B574,"e","c")),0),2),"")</f>
        <v>One S-TEC Way</v>
      </c>
      <c r="J574" s="1" t="str">
        <f t="shared" ca="1" si="72"/>
        <v/>
      </c>
      <c r="K574" s="1" t="str">
        <f t="shared" ca="1" si="72"/>
        <v/>
      </c>
      <c r="L574" s="1" t="str">
        <f t="shared" ca="1" si="72"/>
        <v>Mineral Wells, TX  76067</v>
      </c>
      <c r="M574" s="1" t="str">
        <f t="shared" ca="1" si="72"/>
        <v/>
      </c>
      <c r="N574" s="1" t="str">
        <f t="shared" ca="1" si="72"/>
        <v>817-215-7600</v>
      </c>
      <c r="O574" s="1" t="str">
        <f t="shared" ca="1" si="72"/>
        <v>www.genesys-aerosystems.com</v>
      </c>
      <c r="P574" s="1" t="str">
        <f t="shared" ca="1" si="72"/>
        <v>Genesys Aerosystems, a Moog, Inc. company, offers a comprehensive portfolio of avionics for fixed- and rotor-wing aircraft. From low-cost analog wing levelers to digital, three-axis systems, Genesys has the best solution for your customers. In rotorcraft, HeliSAS brings a digital, full-authority autopilot and stability technology to single- and twin-engine helicopters, all in a lightweight package.</v>
      </c>
    </row>
    <row r="575" spans="1:16" x14ac:dyDescent="0.25">
      <c r="A575" s="1">
        <v>574</v>
      </c>
      <c r="B575" s="1" t="str">
        <f t="shared" si="65"/>
        <v>c574:e581</v>
      </c>
    </row>
    <row r="576" spans="1:16" x14ac:dyDescent="0.25">
      <c r="A576" s="1">
        <v>575</v>
      </c>
      <c r="B576" s="1" t="str">
        <f t="shared" si="65"/>
        <v>c574:e581</v>
      </c>
      <c r="C576" s="1" t="s">
        <v>240</v>
      </c>
      <c r="D576" s="1" t="s">
        <v>1082</v>
      </c>
    </row>
    <row r="577" spans="1:16" x14ac:dyDescent="0.25">
      <c r="A577" s="1">
        <v>576</v>
      </c>
      <c r="B577" s="1" t="str">
        <f t="shared" si="65"/>
        <v>c574:e581</v>
      </c>
      <c r="C577" s="1" t="s">
        <v>235</v>
      </c>
      <c r="D577" s="1" t="s">
        <v>1083</v>
      </c>
    </row>
    <row r="578" spans="1:16" x14ac:dyDescent="0.25">
      <c r="A578" s="1">
        <v>577</v>
      </c>
      <c r="B578" s="1" t="str">
        <f t="shared" si="65"/>
        <v>c574:e581</v>
      </c>
      <c r="C578" s="1" t="s">
        <v>234</v>
      </c>
      <c r="D578" s="1" t="s">
        <v>1084</v>
      </c>
    </row>
    <row r="579" spans="1:16" x14ac:dyDescent="0.25">
      <c r="A579" s="1">
        <v>578</v>
      </c>
      <c r="B579" s="1" t="str">
        <f t="shared" ref="B579:B642" si="73">IF(C579="Name:","c"&amp;ROW(A579)&amp;":e"&amp;MATCH("Name:",C580:C2577,0)+ROW(A579)-2,B578)</f>
        <v>c574:e581</v>
      </c>
      <c r="C579" s="1" t="s">
        <v>1419</v>
      </c>
      <c r="D579" s="1" t="s">
        <v>1085</v>
      </c>
    </row>
    <row r="580" spans="1:16" x14ac:dyDescent="0.25">
      <c r="A580" s="1">
        <v>579</v>
      </c>
      <c r="B580" s="1" t="str">
        <f t="shared" si="73"/>
        <v>c574:e581</v>
      </c>
    </row>
    <row r="581" spans="1:16" x14ac:dyDescent="0.25">
      <c r="A581" s="1">
        <v>580</v>
      </c>
      <c r="B581" s="1" t="str">
        <f t="shared" si="73"/>
        <v>c574:e581</v>
      </c>
      <c r="C581" s="1" t="s">
        <v>1420</v>
      </c>
      <c r="D581" s="1" t="s">
        <v>1086</v>
      </c>
    </row>
    <row r="582" spans="1:16" x14ac:dyDescent="0.25">
      <c r="A582" s="1">
        <v>581</v>
      </c>
      <c r="B582" s="1" t="str">
        <f t="shared" si="73"/>
        <v>c574:e581</v>
      </c>
    </row>
    <row r="583" spans="1:16" x14ac:dyDescent="0.25">
      <c r="A583" s="1">
        <v>582</v>
      </c>
      <c r="B583" s="1" t="str">
        <f t="shared" si="73"/>
        <v>c583:e590</v>
      </c>
      <c r="C583" s="1" t="s">
        <v>233</v>
      </c>
      <c r="D583" s="1" t="s">
        <v>1087</v>
      </c>
      <c r="E583" s="1">
        <v>906</v>
      </c>
      <c r="F583" s="1" t="b">
        <f ca="1">IFERROR(MATCH(H583,Sheet2!G:G,0)&gt;0,FALSE)</f>
        <v>0</v>
      </c>
      <c r="G583" s="1">
        <f>E583</f>
        <v>906</v>
      </c>
      <c r="H583" s="1" t="str">
        <f ca="1">IFERROR(INDEX(INDIRECT($B583),MATCH(H$1,INDIRECT(SUBSTITUTE($B583,"e","c")),0),2),"")</f>
        <v>Georgian Aerospace LLC</v>
      </c>
      <c r="I583" s="1" t="str">
        <f t="shared" ref="I583:P583" ca="1" si="74">IFERROR(INDEX(INDIRECT($B583),MATCH(I$1,INDIRECT(SUBSTITUTE($B583,"e","c")),0),2),"")</f>
        <v>769 Spirit of St. Louis Blvd.</v>
      </c>
      <c r="J583" s="1" t="str">
        <f t="shared" ca="1" si="74"/>
        <v/>
      </c>
      <c r="K583" s="1" t="str">
        <f t="shared" ca="1" si="74"/>
        <v/>
      </c>
      <c r="L583" s="1" t="str">
        <f t="shared" ca="1" si="74"/>
        <v>Chesterfield, MO  63005</v>
      </c>
      <c r="M583" s="1" t="str">
        <f t="shared" ca="1" si="74"/>
        <v/>
      </c>
      <c r="N583" s="1" t="str">
        <f t="shared" ca="1" si="74"/>
        <v>636-532-0866</v>
      </c>
      <c r="O583" s="1" t="str">
        <f t="shared" ca="1" si="74"/>
        <v>www.georgianaerospace.com</v>
      </c>
      <c r="P583" s="1" t="str">
        <f t="shared" ca="1" si="74"/>
        <v>Georgian Aerospace provides engineering for aircraft repairs, modifications, avionics integration and certification. Manufacturing support provided for sheet metal, machining and composites. Reverse engineering scanning and modeling. FAA-approved data provided by a team of full-time DERs, DARs, aerospace, mechanical and electrical engineers, avionics experts, aircraft specialists and draftsmen. Specialists in FAA Part 23/25/27/29 aircraft.</v>
      </c>
    </row>
    <row r="584" spans="1:16" x14ac:dyDescent="0.25">
      <c r="A584" s="1">
        <v>583</v>
      </c>
      <c r="B584" s="1" t="str">
        <f t="shared" si="73"/>
        <v>c583:e590</v>
      </c>
    </row>
    <row r="585" spans="1:16" x14ac:dyDescent="0.25">
      <c r="A585" s="1">
        <v>584</v>
      </c>
      <c r="B585" s="1" t="str">
        <f t="shared" si="73"/>
        <v>c583:e590</v>
      </c>
      <c r="C585" s="1" t="s">
        <v>240</v>
      </c>
      <c r="D585" s="1" t="s">
        <v>1088</v>
      </c>
    </row>
    <row r="586" spans="1:16" x14ac:dyDescent="0.25">
      <c r="A586" s="1">
        <v>585</v>
      </c>
      <c r="B586" s="1" t="str">
        <f t="shared" si="73"/>
        <v>c583:e590</v>
      </c>
      <c r="C586" s="1" t="s">
        <v>235</v>
      </c>
      <c r="D586" s="1" t="s">
        <v>1089</v>
      </c>
    </row>
    <row r="587" spans="1:16" x14ac:dyDescent="0.25">
      <c r="A587" s="1">
        <v>586</v>
      </c>
      <c r="B587" s="1" t="str">
        <f t="shared" si="73"/>
        <v>c583:e590</v>
      </c>
      <c r="C587" s="1" t="s">
        <v>234</v>
      </c>
      <c r="D587" s="1" t="s">
        <v>1090</v>
      </c>
    </row>
    <row r="588" spans="1:16" x14ac:dyDescent="0.25">
      <c r="A588" s="1">
        <v>587</v>
      </c>
      <c r="B588" s="1" t="str">
        <f t="shared" si="73"/>
        <v>c583:e590</v>
      </c>
      <c r="C588" s="1" t="s">
        <v>1419</v>
      </c>
      <c r="D588" s="1" t="s">
        <v>1091</v>
      </c>
    </row>
    <row r="589" spans="1:16" x14ac:dyDescent="0.25">
      <c r="A589" s="1">
        <v>588</v>
      </c>
      <c r="B589" s="1" t="str">
        <f t="shared" si="73"/>
        <v>c583:e590</v>
      </c>
    </row>
    <row r="590" spans="1:16" x14ac:dyDescent="0.25">
      <c r="A590" s="1">
        <v>589</v>
      </c>
      <c r="B590" s="1" t="str">
        <f t="shared" si="73"/>
        <v>c583:e590</v>
      </c>
      <c r="C590" s="1" t="s">
        <v>1420</v>
      </c>
      <c r="D590" s="1" t="s">
        <v>1092</v>
      </c>
    </row>
    <row r="591" spans="1:16" x14ac:dyDescent="0.25">
      <c r="A591" s="1">
        <v>590</v>
      </c>
      <c r="B591" s="1" t="str">
        <f t="shared" si="73"/>
        <v>c583:e590</v>
      </c>
    </row>
    <row r="592" spans="1:16" x14ac:dyDescent="0.25">
      <c r="A592" s="1">
        <v>591</v>
      </c>
      <c r="B592" s="1" t="str">
        <f t="shared" si="73"/>
        <v>c592:e599</v>
      </c>
      <c r="C592" s="1" t="s">
        <v>233</v>
      </c>
      <c r="D592" s="1" t="s">
        <v>1093</v>
      </c>
      <c r="E592" s="1">
        <v>219</v>
      </c>
      <c r="F592" s="1" t="b">
        <f ca="1">IFERROR(MATCH(H592,Sheet2!G:G,0)&gt;0,FALSE)</f>
        <v>0</v>
      </c>
      <c r="G592" s="1">
        <f>E592</f>
        <v>219</v>
      </c>
      <c r="H592" s="1" t="str">
        <f ca="1">IFERROR(INDEX(INDIRECT($B592),MATCH(H$1,INDIRECT(SUBSTITUTE($B592,"e","c")),0),2),"")</f>
        <v>GigaFlight Connectivity Inc.</v>
      </c>
      <c r="I592" s="1" t="str">
        <f t="shared" ref="I592:P592" ca="1" si="75">IFERROR(INDEX(INDIRECT($B592),MATCH(I$1,INDIRECT(SUBSTITUTE($B592,"e","c")),0),2),"")</f>
        <v>6180 Industrial Court</v>
      </c>
      <c r="J592" s="1" t="str">
        <f t="shared" ca="1" si="75"/>
        <v/>
      </c>
      <c r="K592" s="1" t="str">
        <f t="shared" ca="1" si="75"/>
        <v/>
      </c>
      <c r="L592" s="1" t="str">
        <f t="shared" ca="1" si="75"/>
        <v>Greendale, WI  53129</v>
      </c>
      <c r="M592" s="1" t="str">
        <f t="shared" ca="1" si="75"/>
        <v/>
      </c>
      <c r="N592" s="1" t="str">
        <f t="shared" ca="1" si="75"/>
        <v>414-488-6321</v>
      </c>
      <c r="O592" s="1" t="str">
        <f t="shared" ca="1" si="75"/>
        <v>www.gigaflightinc.com</v>
      </c>
      <c r="P592" s="1" t="str">
        <f t="shared" ca="1" si="75"/>
        <v>GigaFlight is a form, fit, and function provider for electronic cables, connectors, and assemblies for demanding applications. The company’s technical capabilities include design services, product selection, custom shipsets, and on-site support. GigaFlight aims to make sole-sourcing a thing of the past, and its primary focus is giving customers the options and support they need.</v>
      </c>
    </row>
    <row r="593" spans="1:16" x14ac:dyDescent="0.25">
      <c r="A593" s="1">
        <v>592</v>
      </c>
      <c r="B593" s="1" t="str">
        <f t="shared" si="73"/>
        <v>c592:e599</v>
      </c>
    </row>
    <row r="594" spans="1:16" x14ac:dyDescent="0.25">
      <c r="A594" s="1">
        <v>593</v>
      </c>
      <c r="B594" s="1" t="str">
        <f t="shared" si="73"/>
        <v>c592:e599</v>
      </c>
      <c r="C594" s="1" t="s">
        <v>240</v>
      </c>
      <c r="D594" s="1" t="s">
        <v>1094</v>
      </c>
    </row>
    <row r="595" spans="1:16" x14ac:dyDescent="0.25">
      <c r="A595" s="1">
        <v>594</v>
      </c>
      <c r="B595" s="1" t="str">
        <f t="shared" si="73"/>
        <v>c592:e599</v>
      </c>
      <c r="C595" s="1" t="s">
        <v>235</v>
      </c>
      <c r="D595" s="1" t="s">
        <v>1095</v>
      </c>
    </row>
    <row r="596" spans="1:16" x14ac:dyDescent="0.25">
      <c r="A596" s="1">
        <v>595</v>
      </c>
      <c r="B596" s="1" t="str">
        <f t="shared" si="73"/>
        <v>c592:e599</v>
      </c>
      <c r="C596" s="1" t="s">
        <v>234</v>
      </c>
      <c r="D596" s="1" t="s">
        <v>1096</v>
      </c>
    </row>
    <row r="597" spans="1:16" x14ac:dyDescent="0.25">
      <c r="A597" s="1">
        <v>596</v>
      </c>
      <c r="B597" s="1" t="str">
        <f t="shared" si="73"/>
        <v>c592:e599</v>
      </c>
      <c r="C597" s="1" t="s">
        <v>1419</v>
      </c>
      <c r="D597" s="1" t="s">
        <v>1097</v>
      </c>
    </row>
    <row r="598" spans="1:16" x14ac:dyDescent="0.25">
      <c r="A598" s="1">
        <v>597</v>
      </c>
      <c r="B598" s="1" t="str">
        <f t="shared" si="73"/>
        <v>c592:e599</v>
      </c>
    </row>
    <row r="599" spans="1:16" x14ac:dyDescent="0.25">
      <c r="A599" s="1">
        <v>598</v>
      </c>
      <c r="B599" s="1" t="str">
        <f t="shared" si="73"/>
        <v>c592:e599</v>
      </c>
      <c r="C599" s="1" t="s">
        <v>1420</v>
      </c>
      <c r="D599" s="1" t="s">
        <v>1098</v>
      </c>
    </row>
    <row r="600" spans="1:16" x14ac:dyDescent="0.25">
      <c r="A600" s="1">
        <v>599</v>
      </c>
      <c r="B600" s="1" t="str">
        <f t="shared" si="73"/>
        <v>c592:e599</v>
      </c>
    </row>
    <row r="601" spans="1:16" x14ac:dyDescent="0.25">
      <c r="A601" s="1">
        <v>600</v>
      </c>
      <c r="B601" s="1" t="str">
        <f t="shared" si="73"/>
        <v>c601:e609</v>
      </c>
      <c r="C601" s="1" t="s">
        <v>233</v>
      </c>
      <c r="D601" s="1" t="s">
        <v>1099</v>
      </c>
      <c r="E601" s="1">
        <v>307</v>
      </c>
      <c r="F601" s="1" t="b">
        <f ca="1">IFERROR(MATCH(H601,Sheet2!G:G,0)&gt;0,FALSE)</f>
        <v>1</v>
      </c>
      <c r="G601" s="1">
        <f>E601</f>
        <v>307</v>
      </c>
      <c r="H601" s="1" t="str">
        <f ca="1">IFERROR(INDEX(INDIRECT($B601),MATCH(H$1,INDIRECT(SUBSTITUTE($B601,"e","c")),0),2),"")</f>
        <v>Gogo Business Aviation</v>
      </c>
      <c r="I601" s="1" t="str">
        <f t="shared" ref="I601:P601" ca="1" si="76">IFERROR(INDEX(INDIRECT($B601),MATCH(I$1,INDIRECT(SUBSTITUTE($B601,"e","c")),0),2),"")</f>
        <v>105 Edgeview Drive</v>
      </c>
      <c r="J601" s="1" t="str">
        <f t="shared" ca="1" si="76"/>
        <v>Suite 300</v>
      </c>
      <c r="K601" s="1" t="str">
        <f t="shared" ca="1" si="76"/>
        <v/>
      </c>
      <c r="L601" s="1" t="str">
        <f t="shared" ca="1" si="76"/>
        <v>Broomfield, CO  80021</v>
      </c>
      <c r="M601" s="1" t="str">
        <f t="shared" ca="1" si="76"/>
        <v/>
      </c>
      <c r="N601" s="1" t="str">
        <f t="shared" ca="1" si="76"/>
        <v>303-301-3200</v>
      </c>
      <c r="O601" s="1" t="str">
        <f t="shared" ca="1" si="76"/>
        <v>business.gogoair.com</v>
      </c>
      <c r="P601" s="1" t="str">
        <f t="shared" ca="1" si="76"/>
        <v>Gogo is the leading global provider of network and broadband connectivity products and services for business aviation. The company offers a customizable suite of smart cabin systems for highly integrated connectivity, in-flight entertainment and voice solutions. Gogo's products and services are installed on thousands of business aircraft of all sizes and mission types from turboprops to the largest global jets, and are utilized by the largest fractional ownership operators, charter operators, and corporate flight departments. There are more than 1,700 business aircraft currently flying with AVANCE L5 or L3 installed.</v>
      </c>
    </row>
    <row r="602" spans="1:16" x14ac:dyDescent="0.25">
      <c r="A602" s="1">
        <v>601</v>
      </c>
      <c r="B602" s="1" t="str">
        <f t="shared" si="73"/>
        <v>c601:e609</v>
      </c>
    </row>
    <row r="603" spans="1:16" x14ac:dyDescent="0.25">
      <c r="A603" s="1">
        <v>602</v>
      </c>
      <c r="B603" s="1" t="str">
        <f t="shared" si="73"/>
        <v>c601:e609</v>
      </c>
      <c r="C603" s="1" t="s">
        <v>240</v>
      </c>
      <c r="D603" s="1" t="s">
        <v>1100</v>
      </c>
    </row>
    <row r="604" spans="1:16" x14ac:dyDescent="0.25">
      <c r="A604" s="1">
        <v>603</v>
      </c>
      <c r="B604" s="1" t="str">
        <f t="shared" si="73"/>
        <v>c601:e609</v>
      </c>
      <c r="C604" s="1" t="s">
        <v>245</v>
      </c>
      <c r="D604" s="1" t="s">
        <v>1101</v>
      </c>
    </row>
    <row r="605" spans="1:16" x14ac:dyDescent="0.25">
      <c r="A605" s="1">
        <v>604</v>
      </c>
      <c r="B605" s="1" t="str">
        <f t="shared" si="73"/>
        <v>c601:e609</v>
      </c>
      <c r="C605" s="1" t="s">
        <v>235</v>
      </c>
      <c r="D605" s="1" t="s">
        <v>1102</v>
      </c>
    </row>
    <row r="606" spans="1:16" x14ac:dyDescent="0.25">
      <c r="A606" s="1">
        <v>605</v>
      </c>
      <c r="B606" s="1" t="str">
        <f t="shared" si="73"/>
        <v>c601:e609</v>
      </c>
      <c r="C606" s="1" t="s">
        <v>234</v>
      </c>
      <c r="D606" s="1" t="s">
        <v>1103</v>
      </c>
    </row>
    <row r="607" spans="1:16" x14ac:dyDescent="0.25">
      <c r="A607" s="1">
        <v>606</v>
      </c>
      <c r="B607" s="1" t="str">
        <f t="shared" si="73"/>
        <v>c601:e609</v>
      </c>
      <c r="C607" s="1" t="s">
        <v>1419</v>
      </c>
      <c r="D607" s="1" t="s">
        <v>1104</v>
      </c>
    </row>
    <row r="608" spans="1:16" x14ac:dyDescent="0.25">
      <c r="A608" s="1">
        <v>607</v>
      </c>
      <c r="B608" s="1" t="str">
        <f t="shared" si="73"/>
        <v>c601:e609</v>
      </c>
    </row>
    <row r="609" spans="1:16" x14ac:dyDescent="0.25">
      <c r="A609" s="1">
        <v>608</v>
      </c>
      <c r="B609" s="1" t="str">
        <f t="shared" si="73"/>
        <v>c601:e609</v>
      </c>
      <c r="C609" s="1" t="s">
        <v>1420</v>
      </c>
      <c r="D609" s="1" t="s">
        <v>1105</v>
      </c>
    </row>
    <row r="610" spans="1:16" x14ac:dyDescent="0.25">
      <c r="A610" s="1">
        <v>609</v>
      </c>
      <c r="B610" s="1" t="str">
        <f t="shared" si="73"/>
        <v>c601:e609</v>
      </c>
    </row>
    <row r="611" spans="1:16" x14ac:dyDescent="0.25">
      <c r="A611" s="1">
        <v>610</v>
      </c>
      <c r="B611" s="1" t="str">
        <f t="shared" si="73"/>
        <v>c611:e618</v>
      </c>
      <c r="C611" s="1" t="s">
        <v>233</v>
      </c>
      <c r="D611" s="1" t="s">
        <v>1106</v>
      </c>
      <c r="E611" s="1">
        <v>501</v>
      </c>
      <c r="F611" s="1" t="b">
        <f ca="1">IFERROR(MATCH(H611,Sheet2!G:G,0)&gt;0,FALSE)</f>
        <v>1</v>
      </c>
      <c r="G611" s="1">
        <f>E611</f>
        <v>501</v>
      </c>
      <c r="H611" s="1" t="str">
        <f ca="1">IFERROR(INDEX(INDIRECT($B611),MATCH(H$1,INDIRECT(SUBSTITUTE($B611,"e","c")),0),2),"")</f>
        <v>Guardian Avionics</v>
      </c>
      <c r="I611" s="1" t="str">
        <f t="shared" ref="I611:P611" ca="1" si="77">IFERROR(INDEX(INDIRECT($B611),MATCH(I$1,INDIRECT(SUBSTITUTE($B611,"e","c")),0),2),"")</f>
        <v>1951 E. Airport Drive</v>
      </c>
      <c r="J611" s="1" t="str">
        <f t="shared" ca="1" si="77"/>
        <v/>
      </c>
      <c r="K611" s="1" t="str">
        <f t="shared" ca="1" si="77"/>
        <v/>
      </c>
      <c r="L611" s="1" t="str">
        <f t="shared" ca="1" si="77"/>
        <v>Tucson, AZ  85756</v>
      </c>
      <c r="M611" s="1" t="str">
        <f t="shared" ca="1" si="77"/>
        <v/>
      </c>
      <c r="N611" s="1" t="str">
        <f t="shared" ca="1" si="77"/>
        <v>520-889-1177</v>
      </c>
      <c r="O611" s="1" t="str">
        <f t="shared" ca="1" si="77"/>
        <v>www.guardianavionics.com</v>
      </c>
      <c r="P611" s="1" t="str">
        <f t="shared" ca="1" si="77"/>
        <v>Guardian Avionics is a leading manufacturer of carbon monoxide detection systems, iPad/iPhone panel mounts, USB power supplies and iOS connected cockpit systems for general aviation aircraft. The company’s products are installed as standard safety equipment in production aircraft from Cessna, Cirrus, Diamond, Piper, and Gipps, as well as many other GA aircraft as an aftermarket upgrade.</v>
      </c>
    </row>
    <row r="612" spans="1:16" x14ac:dyDescent="0.25">
      <c r="A612" s="1">
        <v>611</v>
      </c>
      <c r="B612" s="1" t="str">
        <f t="shared" si="73"/>
        <v>c611:e618</v>
      </c>
    </row>
    <row r="613" spans="1:16" x14ac:dyDescent="0.25">
      <c r="A613" s="1">
        <v>612</v>
      </c>
      <c r="B613" s="1" t="str">
        <f t="shared" si="73"/>
        <v>c611:e618</v>
      </c>
      <c r="C613" s="1" t="s">
        <v>240</v>
      </c>
      <c r="D613" s="1" t="s">
        <v>1107</v>
      </c>
    </row>
    <row r="614" spans="1:16" x14ac:dyDescent="0.25">
      <c r="A614" s="1">
        <v>613</v>
      </c>
      <c r="B614" s="1" t="str">
        <f t="shared" si="73"/>
        <v>c611:e618</v>
      </c>
      <c r="C614" s="1" t="s">
        <v>235</v>
      </c>
      <c r="D614" s="1" t="s">
        <v>1108</v>
      </c>
    </row>
    <row r="615" spans="1:16" x14ac:dyDescent="0.25">
      <c r="A615" s="1">
        <v>614</v>
      </c>
      <c r="B615" s="1" t="str">
        <f t="shared" si="73"/>
        <v>c611:e618</v>
      </c>
      <c r="C615" s="1" t="s">
        <v>234</v>
      </c>
      <c r="D615" s="1" t="s">
        <v>1109</v>
      </c>
    </row>
    <row r="616" spans="1:16" x14ac:dyDescent="0.25">
      <c r="A616" s="1">
        <v>615</v>
      </c>
      <c r="B616" s="1" t="str">
        <f t="shared" si="73"/>
        <v>c611:e618</v>
      </c>
      <c r="C616" s="1" t="s">
        <v>1419</v>
      </c>
      <c r="D616" s="1" t="s">
        <v>1110</v>
      </c>
    </row>
    <row r="617" spans="1:16" x14ac:dyDescent="0.25">
      <c r="A617" s="1">
        <v>616</v>
      </c>
      <c r="B617" s="1" t="str">
        <f t="shared" si="73"/>
        <v>c611:e618</v>
      </c>
    </row>
    <row r="618" spans="1:16" x14ac:dyDescent="0.25">
      <c r="A618" s="1">
        <v>617</v>
      </c>
      <c r="B618" s="1" t="str">
        <f t="shared" si="73"/>
        <v>c611:e618</v>
      </c>
      <c r="C618" s="1" t="s">
        <v>1420</v>
      </c>
      <c r="D618" s="1" t="s">
        <v>1111</v>
      </c>
    </row>
    <row r="619" spans="1:16" x14ac:dyDescent="0.25">
      <c r="A619" s="1">
        <v>618</v>
      </c>
      <c r="B619" s="1" t="str">
        <f t="shared" si="73"/>
        <v>c611:e618</v>
      </c>
    </row>
    <row r="620" spans="1:16" x14ac:dyDescent="0.25">
      <c r="A620" s="1">
        <v>619</v>
      </c>
      <c r="B620" s="1" t="str">
        <f t="shared" si="73"/>
        <v>c620:e627</v>
      </c>
      <c r="C620" s="1" t="s">
        <v>233</v>
      </c>
      <c r="D620" s="1" t="s">
        <v>617</v>
      </c>
      <c r="E620" s="1">
        <v>1217</v>
      </c>
      <c r="F620" s="1" t="b">
        <f ca="1">IFERROR(MATCH(H620,Sheet2!G:G,0)&gt;0,FALSE)</f>
        <v>0</v>
      </c>
      <c r="G620" s="1">
        <f>E620</f>
        <v>1217</v>
      </c>
      <c r="H620" s="1" t="str">
        <f ca="1">IFERROR(INDEX(INDIRECT($B620),MATCH(H$1,INDIRECT(SUBSTITUTE($B620,"e","c")),0),2),"")</f>
        <v>Honeywell Aerospace</v>
      </c>
      <c r="I620" s="1" t="str">
        <f t="shared" ref="I620:P620" ca="1" si="78">IFERROR(INDEX(INDIRECT($B620),MATCH(I$1,INDIRECT(SUBSTITUTE($B620,"e","c")),0),2),"")</f>
        <v>1944 E. Sky Harbor Circle North</v>
      </c>
      <c r="J620" s="1" t="str">
        <f t="shared" ca="1" si="78"/>
        <v/>
      </c>
      <c r="K620" s="1" t="str">
        <f t="shared" ca="1" si="78"/>
        <v/>
      </c>
      <c r="L620" s="1" t="str">
        <f t="shared" ca="1" si="78"/>
        <v>Phoenix, AZ  85034</v>
      </c>
      <c r="M620" s="1" t="str">
        <f t="shared" ca="1" si="78"/>
        <v/>
      </c>
      <c r="N620" s="1" t="str">
        <f t="shared" ca="1" si="78"/>
        <v>800-601-3099</v>
      </c>
      <c r="O620" s="1" t="str">
        <f t="shared" ca="1" si="78"/>
        <v>aerospace.honeywell.com</v>
      </c>
      <c r="P620" s="1" t="str">
        <f t="shared" ca="1" si="78"/>
        <v>Honeywell products and solutions solve the toughest challenges in aerospace and are built on its 100-year-plus heritage in aviation, defense and space. The company has a strong commitment to integration and innovation from nose-to-tail and plane-to-ground. With an expertise in high-stakes technology and leadership in the industry, the future is what we make it.</v>
      </c>
    </row>
    <row r="621" spans="1:16" x14ac:dyDescent="0.25">
      <c r="A621" s="1">
        <v>620</v>
      </c>
      <c r="B621" s="1" t="str">
        <f t="shared" si="73"/>
        <v>c620:e627</v>
      </c>
    </row>
    <row r="622" spans="1:16" x14ac:dyDescent="0.25">
      <c r="A622" s="1">
        <v>621</v>
      </c>
      <c r="B622" s="1" t="str">
        <f t="shared" si="73"/>
        <v>c620:e627</v>
      </c>
      <c r="C622" s="1" t="s">
        <v>240</v>
      </c>
      <c r="D622" s="1" t="s">
        <v>4</v>
      </c>
    </row>
    <row r="623" spans="1:16" x14ac:dyDescent="0.25">
      <c r="A623" s="1">
        <v>622</v>
      </c>
      <c r="B623" s="1" t="str">
        <f t="shared" si="73"/>
        <v>c620:e627</v>
      </c>
      <c r="C623" s="1" t="s">
        <v>235</v>
      </c>
      <c r="D623" s="1" t="s">
        <v>1112</v>
      </c>
    </row>
    <row r="624" spans="1:16" x14ac:dyDescent="0.25">
      <c r="A624" s="1">
        <v>623</v>
      </c>
      <c r="B624" s="1" t="str">
        <f t="shared" si="73"/>
        <v>c620:e627</v>
      </c>
      <c r="C624" s="1" t="s">
        <v>234</v>
      </c>
      <c r="D624" s="1" t="s">
        <v>1113</v>
      </c>
    </row>
    <row r="625" spans="1:16" x14ac:dyDescent="0.25">
      <c r="A625" s="1">
        <v>624</v>
      </c>
      <c r="B625" s="1" t="str">
        <f t="shared" si="73"/>
        <v>c620:e627</v>
      </c>
      <c r="C625" s="1" t="s">
        <v>1419</v>
      </c>
      <c r="D625" s="1" t="s">
        <v>1114</v>
      </c>
    </row>
    <row r="626" spans="1:16" x14ac:dyDescent="0.25">
      <c r="A626" s="1">
        <v>625</v>
      </c>
      <c r="B626" s="1" t="str">
        <f t="shared" si="73"/>
        <v>c620:e627</v>
      </c>
    </row>
    <row r="627" spans="1:16" x14ac:dyDescent="0.25">
      <c r="A627" s="1">
        <v>626</v>
      </c>
      <c r="B627" s="1" t="str">
        <f t="shared" si="73"/>
        <v>c620:e627</v>
      </c>
      <c r="C627" s="1" t="s">
        <v>1420</v>
      </c>
      <c r="D627" s="1" t="s">
        <v>1115</v>
      </c>
    </row>
    <row r="628" spans="1:16" x14ac:dyDescent="0.25">
      <c r="A628" s="1">
        <v>627</v>
      </c>
      <c r="B628" s="1" t="str">
        <f t="shared" si="73"/>
        <v>c620:e627</v>
      </c>
    </row>
    <row r="629" spans="1:16" x14ac:dyDescent="0.25">
      <c r="A629" s="1">
        <v>628</v>
      </c>
      <c r="B629" s="1" t="str">
        <f t="shared" si="73"/>
        <v>c629:e636</v>
      </c>
      <c r="C629" s="1" t="s">
        <v>233</v>
      </c>
      <c r="D629" s="1" t="s">
        <v>1116</v>
      </c>
      <c r="E629" s="1">
        <v>912</v>
      </c>
      <c r="F629" s="1" t="b">
        <f ca="1">IFERROR(MATCH(H629,Sheet2!G:G,0)&gt;0,FALSE)</f>
        <v>1</v>
      </c>
      <c r="G629" s="1">
        <f>E629</f>
        <v>912</v>
      </c>
      <c r="H629" s="1" t="str">
        <f ca="1">IFERROR(INDEX(INDIRECT($B629),MATCH(H$1,INDIRECT(SUBSTITUTE($B629,"e","c")),0),2),"")</f>
        <v>Innovative Advantage</v>
      </c>
      <c r="I629" s="1" t="str">
        <f t="shared" ref="I629:P629" ca="1" si="79">IFERROR(INDEX(INDIRECT($B629),MATCH(I$1,INDIRECT(SUBSTITUTE($B629,"e","c")),0),2),"")</f>
        <v>15337 NE 90th St.</v>
      </c>
      <c r="J629" s="1" t="str">
        <f t="shared" ca="1" si="79"/>
        <v/>
      </c>
      <c r="K629" s="1" t="str">
        <f t="shared" ca="1" si="79"/>
        <v/>
      </c>
      <c r="L629" s="1" t="str">
        <f t="shared" ca="1" si="79"/>
        <v>Redmond, WA  98052</v>
      </c>
      <c r="M629" s="1" t="str">
        <f t="shared" ca="1" si="79"/>
        <v/>
      </c>
      <c r="N629" s="1" t="str">
        <f t="shared" ca="1" si="79"/>
        <v>425-765-8946</v>
      </c>
      <c r="O629" s="1" t="str">
        <f t="shared" ca="1" si="79"/>
        <v>www.in-advantage.com</v>
      </c>
      <c r="P629" s="1" t="str">
        <f t="shared" ca="1" si="79"/>
        <v>Innovative Advantage manufactures high-definition audio/video distribution systems for aircraft. AVDS provides the 4K video, audio and Ethernet over fiber optics in a distributed network. Less cabling, light weight, modular, scalable and robust. The AVDS backbone is easy to integrate with any cabin management system. Installed on over 1,400 aircraft.</v>
      </c>
    </row>
    <row r="630" spans="1:16" x14ac:dyDescent="0.25">
      <c r="A630" s="1">
        <v>629</v>
      </c>
      <c r="B630" s="1" t="str">
        <f t="shared" si="73"/>
        <v>c629:e636</v>
      </c>
    </row>
    <row r="631" spans="1:16" x14ac:dyDescent="0.25">
      <c r="A631" s="1">
        <v>630</v>
      </c>
      <c r="B631" s="1" t="str">
        <f t="shared" si="73"/>
        <v>c629:e636</v>
      </c>
      <c r="C631" s="1" t="s">
        <v>240</v>
      </c>
      <c r="D631" s="1" t="s">
        <v>1117</v>
      </c>
    </row>
    <row r="632" spans="1:16" x14ac:dyDescent="0.25">
      <c r="A632" s="1">
        <v>631</v>
      </c>
      <c r="B632" s="1" t="str">
        <f t="shared" si="73"/>
        <v>c629:e636</v>
      </c>
      <c r="C632" s="1" t="s">
        <v>235</v>
      </c>
      <c r="D632" s="1" t="s">
        <v>1118</v>
      </c>
    </row>
    <row r="633" spans="1:16" x14ac:dyDescent="0.25">
      <c r="A633" s="1">
        <v>632</v>
      </c>
      <c r="B633" s="1" t="str">
        <f t="shared" si="73"/>
        <v>c629:e636</v>
      </c>
      <c r="C633" s="1" t="s">
        <v>234</v>
      </c>
      <c r="D633" s="1" t="s">
        <v>1119</v>
      </c>
    </row>
    <row r="634" spans="1:16" x14ac:dyDescent="0.25">
      <c r="A634" s="1">
        <v>633</v>
      </c>
      <c r="B634" s="1" t="str">
        <f t="shared" si="73"/>
        <v>c629:e636</v>
      </c>
      <c r="C634" s="1" t="s">
        <v>1419</v>
      </c>
      <c r="D634" s="1" t="s">
        <v>1120</v>
      </c>
    </row>
    <row r="635" spans="1:16" x14ac:dyDescent="0.25">
      <c r="A635" s="1">
        <v>634</v>
      </c>
      <c r="B635" s="1" t="str">
        <f t="shared" si="73"/>
        <v>c629:e636</v>
      </c>
    </row>
    <row r="636" spans="1:16" x14ac:dyDescent="0.25">
      <c r="A636" s="1">
        <v>635</v>
      </c>
      <c r="B636" s="1" t="str">
        <f t="shared" si="73"/>
        <v>c629:e636</v>
      </c>
      <c r="C636" s="1" t="s">
        <v>1420</v>
      </c>
      <c r="D636" s="1" t="s">
        <v>1121</v>
      </c>
    </row>
    <row r="637" spans="1:16" x14ac:dyDescent="0.25">
      <c r="A637" s="1">
        <v>636</v>
      </c>
      <c r="B637" s="1" t="str">
        <f t="shared" si="73"/>
        <v>c629:e636</v>
      </c>
    </row>
    <row r="638" spans="1:16" x14ac:dyDescent="0.25">
      <c r="A638" s="1">
        <v>637</v>
      </c>
      <c r="B638" s="1" t="str">
        <f t="shared" si="73"/>
        <v>c638:e645</v>
      </c>
      <c r="C638" s="1" t="s">
        <v>233</v>
      </c>
      <c r="D638" s="1" t="s">
        <v>1122</v>
      </c>
      <c r="E638" s="1">
        <v>318</v>
      </c>
      <c r="F638" s="1" t="b">
        <f ca="1">IFERROR(MATCH(H638,Sheet2!G:G,0)&gt;0,FALSE)</f>
        <v>1</v>
      </c>
      <c r="G638" s="1">
        <f>E638</f>
        <v>318</v>
      </c>
      <c r="H638" s="1" t="str">
        <f ca="1">IFERROR(INDEX(INDIRECT($B638),MATCH(H$1,INDIRECT(SUBSTITUTE($B638,"e","c")),0),2),"")</f>
        <v>Ionic Air Care</v>
      </c>
      <c r="I638" s="1" t="str">
        <f t="shared" ref="I638:P638" ca="1" si="80">IFERROR(INDEX(INDIRECT($B638),MATCH(I$1,INDIRECT(SUBSTITUTE($B638,"e","c")),0),2),"")</f>
        <v>80 Newnan Station Dr #E</v>
      </c>
      <c r="J638" s="1" t="str">
        <f t="shared" ca="1" si="80"/>
        <v/>
      </c>
      <c r="K638" s="1" t="str">
        <f t="shared" ca="1" si="80"/>
        <v/>
      </c>
      <c r="L638" s="1" t="str">
        <f t="shared" ca="1" si="80"/>
        <v>Newnan, GA  30265</v>
      </c>
      <c r="M638" s="1" t="str">
        <f t="shared" ca="1" si="80"/>
        <v/>
      </c>
      <c r="N638" s="1" t="str">
        <f t="shared" ca="1" si="80"/>
        <v>470-466-3160</v>
      </c>
      <c r="O638" s="1" t="str">
        <f t="shared" ca="1" si="80"/>
        <v>www.ionicaircare.com</v>
      </c>
      <c r="P638" s="1" t="str">
        <f t="shared" ca="1" si="80"/>
        <v>Ionic Air Care was founded in 2020 to bring the only clean sheet design, dual-polar ionization system to the aviation industry. Its i7000A aircraft series is built using only Mil-Spec and avionics components. The company has design and utility patents pending for design and its forthcoming smart data card upgrade. Its economy of scale discount structure makes the i7000A system affordable for any size of aircraft.</v>
      </c>
    </row>
    <row r="639" spans="1:16" x14ac:dyDescent="0.25">
      <c r="A639" s="1">
        <v>638</v>
      </c>
      <c r="B639" s="1" t="str">
        <f t="shared" si="73"/>
        <v>c638:e645</v>
      </c>
    </row>
    <row r="640" spans="1:16" x14ac:dyDescent="0.25">
      <c r="A640" s="1">
        <v>639</v>
      </c>
      <c r="B640" s="1" t="str">
        <f t="shared" si="73"/>
        <v>c638:e645</v>
      </c>
      <c r="C640" s="1" t="s">
        <v>240</v>
      </c>
      <c r="D640" s="1" t="s">
        <v>1123</v>
      </c>
    </row>
    <row r="641" spans="1:16" x14ac:dyDescent="0.25">
      <c r="A641" s="1">
        <v>640</v>
      </c>
      <c r="B641" s="1" t="str">
        <f t="shared" si="73"/>
        <v>c638:e645</v>
      </c>
      <c r="C641" s="1" t="s">
        <v>235</v>
      </c>
      <c r="D641" s="1" t="s">
        <v>1124</v>
      </c>
    </row>
    <row r="642" spans="1:16" x14ac:dyDescent="0.25">
      <c r="A642" s="1">
        <v>641</v>
      </c>
      <c r="B642" s="1" t="str">
        <f t="shared" si="73"/>
        <v>c638:e645</v>
      </c>
      <c r="C642" s="1" t="s">
        <v>234</v>
      </c>
      <c r="D642" s="1" t="s">
        <v>1125</v>
      </c>
    </row>
    <row r="643" spans="1:16" x14ac:dyDescent="0.25">
      <c r="A643" s="1">
        <v>642</v>
      </c>
      <c r="B643" s="1" t="str">
        <f t="shared" ref="B643:B706" si="81">IF(C643="Name:","c"&amp;ROW(A643)&amp;":e"&amp;MATCH("Name:",C644:C2641,0)+ROW(A643)-2,B642)</f>
        <v>c638:e645</v>
      </c>
      <c r="C643" s="1" t="s">
        <v>1419</v>
      </c>
      <c r="D643" s="1" t="s">
        <v>1126</v>
      </c>
    </row>
    <row r="644" spans="1:16" x14ac:dyDescent="0.25">
      <c r="A644" s="1">
        <v>643</v>
      </c>
      <c r="B644" s="1" t="str">
        <f t="shared" si="81"/>
        <v>c638:e645</v>
      </c>
    </row>
    <row r="645" spans="1:16" x14ac:dyDescent="0.25">
      <c r="A645" s="1">
        <v>644</v>
      </c>
      <c r="B645" s="1" t="str">
        <f t="shared" si="81"/>
        <v>c638:e645</v>
      </c>
      <c r="C645" s="1" t="s">
        <v>1420</v>
      </c>
      <c r="D645" s="1" t="s">
        <v>1127</v>
      </c>
    </row>
    <row r="646" spans="1:16" x14ac:dyDescent="0.25">
      <c r="A646" s="1">
        <v>645</v>
      </c>
      <c r="B646" s="1" t="str">
        <f t="shared" si="81"/>
        <v>c638:e645</v>
      </c>
    </row>
    <row r="647" spans="1:16" x14ac:dyDescent="0.25">
      <c r="A647" s="1">
        <v>646</v>
      </c>
      <c r="B647" s="1" t="str">
        <f t="shared" si="81"/>
        <v>c647:e654</v>
      </c>
      <c r="C647" s="1" t="s">
        <v>233</v>
      </c>
      <c r="D647" s="1" t="s">
        <v>1128</v>
      </c>
      <c r="E647" s="1">
        <v>1011</v>
      </c>
      <c r="F647" s="1" t="b">
        <f ca="1">IFERROR(MATCH(H647,Sheet2!G:G,0)&gt;0,FALSE)</f>
        <v>0</v>
      </c>
      <c r="G647" s="1">
        <f>E647</f>
        <v>1011</v>
      </c>
      <c r="H647" s="1" t="str">
        <f ca="1">IFERROR(INDEX(INDIRECT($B647),MATCH(H$1,INDIRECT(SUBSTITUTE($B647,"e","c")),0),2),"")</f>
        <v>JETTECH</v>
      </c>
      <c r="I647" s="1" t="str">
        <f t="shared" ref="I647:P647" ca="1" si="82">IFERROR(INDEX(INDIRECT($B647),MATCH(I$1,INDIRECT(SUBSTITUTE($B647,"e","c")),0),2),"")</f>
        <v>10122 Airport Court</v>
      </c>
      <c r="J647" s="1" t="str">
        <f t="shared" ca="1" si="82"/>
        <v/>
      </c>
      <c r="K647" s="1" t="str">
        <f t="shared" ca="1" si="82"/>
        <v/>
      </c>
      <c r="L647" s="1" t="str">
        <f t="shared" ca="1" si="82"/>
        <v>Broomfield, CO  80021</v>
      </c>
      <c r="M647" s="1" t="str">
        <f t="shared" ca="1" si="82"/>
        <v/>
      </c>
      <c r="N647" s="1" t="str">
        <f t="shared" ca="1" si="82"/>
        <v>303-635-0055</v>
      </c>
      <c r="O647" s="1" t="str">
        <f t="shared" ca="1" si="82"/>
        <v>www.jettechllc.net</v>
      </c>
      <c r="P647" s="1" t="str">
        <f t="shared" ca="1" si="82"/>
        <v>JETTECH is a provider of affordable aircraft systems solutions with an FAA CRS. The company specializes in Cessna Citations and Citation Jets with STCs for ADS-B and autopilot-coupled LPV. Developers of the Garmin G600/700 TXi and GTN 6XX/7XX STC adaption for Part 23 and Part 25 aircraft. Other STC packages and development available.</v>
      </c>
    </row>
    <row r="648" spans="1:16" x14ac:dyDescent="0.25">
      <c r="A648" s="1">
        <v>647</v>
      </c>
      <c r="B648" s="1" t="str">
        <f t="shared" si="81"/>
        <v>c647:e654</v>
      </c>
    </row>
    <row r="649" spans="1:16" x14ac:dyDescent="0.25">
      <c r="A649" s="1">
        <v>648</v>
      </c>
      <c r="B649" s="1" t="str">
        <f t="shared" si="81"/>
        <v>c647:e654</v>
      </c>
      <c r="C649" s="1" t="s">
        <v>240</v>
      </c>
      <c r="D649" s="1" t="s">
        <v>1129</v>
      </c>
    </row>
    <row r="650" spans="1:16" x14ac:dyDescent="0.25">
      <c r="A650" s="1">
        <v>649</v>
      </c>
      <c r="B650" s="1" t="str">
        <f t="shared" si="81"/>
        <v>c647:e654</v>
      </c>
      <c r="C650" s="1" t="s">
        <v>235</v>
      </c>
      <c r="D650" s="1" t="s">
        <v>1102</v>
      </c>
    </row>
    <row r="651" spans="1:16" x14ac:dyDescent="0.25">
      <c r="A651" s="1">
        <v>650</v>
      </c>
      <c r="B651" s="1" t="str">
        <f t="shared" si="81"/>
        <v>c647:e654</v>
      </c>
      <c r="C651" s="1" t="s">
        <v>234</v>
      </c>
      <c r="D651" s="1" t="s">
        <v>1130</v>
      </c>
    </row>
    <row r="652" spans="1:16" x14ac:dyDescent="0.25">
      <c r="A652" s="1">
        <v>651</v>
      </c>
      <c r="B652" s="1" t="str">
        <f t="shared" si="81"/>
        <v>c647:e654</v>
      </c>
      <c r="C652" s="1" t="s">
        <v>1419</v>
      </c>
      <c r="D652" s="1" t="s">
        <v>1131</v>
      </c>
    </row>
    <row r="653" spans="1:16" x14ac:dyDescent="0.25">
      <c r="A653" s="1">
        <v>652</v>
      </c>
      <c r="B653" s="1" t="str">
        <f t="shared" si="81"/>
        <v>c647:e654</v>
      </c>
    </row>
    <row r="654" spans="1:16" x14ac:dyDescent="0.25">
      <c r="A654" s="1">
        <v>653</v>
      </c>
      <c r="B654" s="1" t="str">
        <f t="shared" si="81"/>
        <v>c647:e654</v>
      </c>
      <c r="C654" s="1" t="s">
        <v>1420</v>
      </c>
      <c r="D654" s="1" t="s">
        <v>1132</v>
      </c>
    </row>
    <row r="655" spans="1:16" x14ac:dyDescent="0.25">
      <c r="A655" s="1">
        <v>654</v>
      </c>
      <c r="B655" s="1" t="str">
        <f t="shared" si="81"/>
        <v>c647:e654</v>
      </c>
    </row>
    <row r="656" spans="1:16" x14ac:dyDescent="0.25">
      <c r="A656" s="1">
        <v>655</v>
      </c>
      <c r="B656" s="1" t="str">
        <f t="shared" si="81"/>
        <v>c656:e663</v>
      </c>
      <c r="C656" s="1" t="s">
        <v>233</v>
      </c>
      <c r="D656" s="1" t="s">
        <v>1133</v>
      </c>
      <c r="E656" s="1">
        <v>608</v>
      </c>
      <c r="F656" s="1" t="b">
        <f ca="1">IFERROR(MATCH(H656,Sheet2!G:G,0)&gt;0,FALSE)</f>
        <v>1</v>
      </c>
      <c r="G656" s="1">
        <f>E656</f>
        <v>608</v>
      </c>
      <c r="H656" s="1" t="str">
        <f ca="1">IFERROR(INDEX(INDIRECT($B656),MATCH(H$1,INDIRECT(SUBSTITUTE($B656,"e","c")),0),2),"")</f>
        <v>Jupiter Avionics</v>
      </c>
      <c r="I656" s="1" t="str">
        <f t="shared" ref="I656:P656" ca="1" si="83">IFERROR(INDEX(INDIRECT($B656),MATCH(I$1,INDIRECT(SUBSTITUTE($B656,"e","c")),0),2),"")</f>
        <v>1959 Kirschner Road</v>
      </c>
      <c r="J656" s="1" t="str">
        <f t="shared" ca="1" si="83"/>
        <v/>
      </c>
      <c r="K656" s="1" t="str">
        <f t="shared" ca="1" si="83"/>
        <v/>
      </c>
      <c r="L656" s="1" t="str">
        <f t="shared" ca="1" si="83"/>
        <v>Kelowna, BC  V1Y 4N7  Canada</v>
      </c>
      <c r="M656" s="1" t="str">
        <f t="shared" ca="1" si="83"/>
        <v/>
      </c>
      <c r="N656" s="1" t="str">
        <f t="shared" ca="1" si="83"/>
        <v>778-478-2232</v>
      </c>
      <c r="O656" s="1" t="str">
        <f t="shared" ca="1" si="83"/>
        <v>www.jupiteravionics.com</v>
      </c>
      <c r="P656" s="1" t="str">
        <f t="shared" ca="1" si="83"/>
        <v>Jupiter Avionics Corp. is a global leader in the design and manufacture of innovative airborne audio equipment. Product lines include customized panel- and remote-mounted audio controllers for tactical/special missions. Jupiter also offers a wide variety of ICS/radio adapters, wireless intercoms, audio accessories, blanking plates and glove boxes.</v>
      </c>
    </row>
    <row r="657" spans="1:16" x14ac:dyDescent="0.25">
      <c r="A657" s="1">
        <v>656</v>
      </c>
      <c r="B657" s="1" t="str">
        <f t="shared" si="81"/>
        <v>c656:e663</v>
      </c>
    </row>
    <row r="658" spans="1:16" x14ac:dyDescent="0.25">
      <c r="A658" s="1">
        <v>657</v>
      </c>
      <c r="B658" s="1" t="str">
        <f t="shared" si="81"/>
        <v>c656:e663</v>
      </c>
      <c r="C658" s="1" t="s">
        <v>240</v>
      </c>
      <c r="D658" s="1" t="s">
        <v>1134</v>
      </c>
    </row>
    <row r="659" spans="1:16" x14ac:dyDescent="0.25">
      <c r="A659" s="1">
        <v>658</v>
      </c>
      <c r="B659" s="1" t="str">
        <f t="shared" si="81"/>
        <v>c656:e663</v>
      </c>
      <c r="C659" s="1" t="s">
        <v>235</v>
      </c>
      <c r="D659" s="1" t="s">
        <v>1135</v>
      </c>
    </row>
    <row r="660" spans="1:16" x14ac:dyDescent="0.25">
      <c r="A660" s="1">
        <v>659</v>
      </c>
      <c r="B660" s="1" t="str">
        <f t="shared" si="81"/>
        <v>c656:e663</v>
      </c>
      <c r="C660" s="1" t="s">
        <v>234</v>
      </c>
      <c r="D660" s="1" t="s">
        <v>1136</v>
      </c>
    </row>
    <row r="661" spans="1:16" x14ac:dyDescent="0.25">
      <c r="A661" s="1">
        <v>660</v>
      </c>
      <c r="B661" s="1" t="str">
        <f t="shared" si="81"/>
        <v>c656:e663</v>
      </c>
      <c r="C661" s="1" t="s">
        <v>1419</v>
      </c>
      <c r="D661" s="1" t="s">
        <v>1137</v>
      </c>
    </row>
    <row r="662" spans="1:16" x14ac:dyDescent="0.25">
      <c r="A662" s="1">
        <v>661</v>
      </c>
      <c r="B662" s="1" t="str">
        <f t="shared" si="81"/>
        <v>c656:e663</v>
      </c>
    </row>
    <row r="663" spans="1:16" x14ac:dyDescent="0.25">
      <c r="A663" s="1">
        <v>662</v>
      </c>
      <c r="B663" s="1" t="str">
        <f t="shared" si="81"/>
        <v>c656:e663</v>
      </c>
      <c r="C663" s="1" t="s">
        <v>1420</v>
      </c>
      <c r="D663" s="1" t="s">
        <v>1138</v>
      </c>
    </row>
    <row r="664" spans="1:16" x14ac:dyDescent="0.25">
      <c r="A664" s="1">
        <v>663</v>
      </c>
      <c r="B664" s="1" t="str">
        <f t="shared" si="81"/>
        <v>c656:e663</v>
      </c>
    </row>
    <row r="665" spans="1:16" x14ac:dyDescent="0.25">
      <c r="A665" s="1">
        <v>664</v>
      </c>
      <c r="B665" s="1" t="str">
        <f t="shared" si="81"/>
        <v>c665:e672</v>
      </c>
      <c r="C665" s="1" t="s">
        <v>233</v>
      </c>
      <c r="D665" s="1" t="s">
        <v>1139</v>
      </c>
      <c r="E665" s="1">
        <v>503</v>
      </c>
      <c r="F665" s="1" t="b">
        <f ca="1">IFERROR(MATCH(H665,Sheet2!G:G,0)&gt;0,FALSE)</f>
        <v>0</v>
      </c>
      <c r="G665" s="1">
        <f>E665</f>
        <v>503</v>
      </c>
      <c r="H665" s="1" t="str">
        <f ca="1">IFERROR(INDEX(INDIRECT($B665),MATCH(H$1,INDIRECT(SUBSTITUTE($B665,"e","c")),0),2),"")</f>
        <v>Kelly Manufacturing Co.</v>
      </c>
      <c r="I665" s="1" t="str">
        <f t="shared" ref="I665:P665" ca="1" si="84">IFERROR(INDEX(INDIRECT($B665),MATCH(I$1,INDIRECT(SUBSTITUTE($B665,"e","c")),0),2),"")</f>
        <v>555 S. Topeka</v>
      </c>
      <c r="J665" s="1" t="str">
        <f t="shared" ca="1" si="84"/>
        <v/>
      </c>
      <c r="K665" s="1" t="str">
        <f t="shared" ca="1" si="84"/>
        <v/>
      </c>
      <c r="L665" s="1" t="str">
        <f t="shared" ca="1" si="84"/>
        <v>Wichita, KS  67202</v>
      </c>
      <c r="M665" s="1" t="str">
        <f t="shared" ca="1" si="84"/>
        <v/>
      </c>
      <c r="N665" s="1" t="str">
        <f t="shared" ca="1" si="84"/>
        <v>316-265-6868</v>
      </c>
      <c r="O665" s="1" t="str">
        <f t="shared" ca="1" si="84"/>
        <v>www.kellymfg.com</v>
      </c>
      <c r="P665" s="1" t="str">
        <f t="shared" ca="1" si="84"/>
        <v>Kelly Manufacturing Co. is the manufacturer of the RC Allen line of instruments for the general aviation and helicopter markets. KMC is a certified repair station that specializes in the repair and overhaul of RC Allen instruments and is the primary source for spare parts for the entire line.</v>
      </c>
    </row>
    <row r="666" spans="1:16" x14ac:dyDescent="0.25">
      <c r="A666" s="1">
        <v>665</v>
      </c>
      <c r="B666" s="1" t="str">
        <f t="shared" si="81"/>
        <v>c665:e672</v>
      </c>
    </row>
    <row r="667" spans="1:16" x14ac:dyDescent="0.25">
      <c r="A667" s="1">
        <v>666</v>
      </c>
      <c r="B667" s="1" t="str">
        <f t="shared" si="81"/>
        <v>c665:e672</v>
      </c>
      <c r="C667" s="1" t="s">
        <v>240</v>
      </c>
      <c r="D667" s="1" t="s">
        <v>1140</v>
      </c>
    </row>
    <row r="668" spans="1:16" x14ac:dyDescent="0.25">
      <c r="A668" s="1">
        <v>667</v>
      </c>
      <c r="B668" s="1" t="str">
        <f t="shared" si="81"/>
        <v>c665:e672</v>
      </c>
      <c r="C668" s="1" t="s">
        <v>235</v>
      </c>
      <c r="D668" s="1" t="s">
        <v>1141</v>
      </c>
    </row>
    <row r="669" spans="1:16" x14ac:dyDescent="0.25">
      <c r="A669" s="1">
        <v>668</v>
      </c>
      <c r="B669" s="1" t="str">
        <f t="shared" si="81"/>
        <v>c665:e672</v>
      </c>
      <c r="C669" s="1" t="s">
        <v>234</v>
      </c>
      <c r="D669" s="1" t="s">
        <v>1142</v>
      </c>
    </row>
    <row r="670" spans="1:16" x14ac:dyDescent="0.25">
      <c r="A670" s="1">
        <v>669</v>
      </c>
      <c r="B670" s="1" t="str">
        <f t="shared" si="81"/>
        <v>c665:e672</v>
      </c>
      <c r="C670" s="1" t="s">
        <v>1419</v>
      </c>
      <c r="D670" s="1" t="s">
        <v>1143</v>
      </c>
    </row>
    <row r="671" spans="1:16" x14ac:dyDescent="0.25">
      <c r="A671" s="1">
        <v>670</v>
      </c>
      <c r="B671" s="1" t="str">
        <f t="shared" si="81"/>
        <v>c665:e672</v>
      </c>
    </row>
    <row r="672" spans="1:16" x14ac:dyDescent="0.25">
      <c r="A672" s="1">
        <v>671</v>
      </c>
      <c r="B672" s="1" t="str">
        <f t="shared" si="81"/>
        <v>c665:e672</v>
      </c>
      <c r="C672" s="1" t="s">
        <v>1420</v>
      </c>
      <c r="D672" s="1" t="s">
        <v>1144</v>
      </c>
    </row>
    <row r="673" spans="1:16" x14ac:dyDescent="0.25">
      <c r="A673" s="1">
        <v>672</v>
      </c>
      <c r="B673" s="1" t="str">
        <f t="shared" si="81"/>
        <v>c665:e672</v>
      </c>
    </row>
    <row r="674" spans="1:16" x14ac:dyDescent="0.25">
      <c r="A674" s="1">
        <v>673</v>
      </c>
      <c r="B674" s="1" t="str">
        <f t="shared" si="81"/>
        <v>c674:e681</v>
      </c>
      <c r="C674" s="1" t="s">
        <v>233</v>
      </c>
      <c r="D674" s="1" t="s">
        <v>1145</v>
      </c>
      <c r="E674" s="1">
        <v>1007</v>
      </c>
      <c r="F674" s="1" t="b">
        <f ca="1">IFERROR(MATCH(H674,Sheet2!G:G,0)&gt;0,FALSE)</f>
        <v>0</v>
      </c>
      <c r="G674" s="1">
        <f>E674</f>
        <v>1007</v>
      </c>
      <c r="H674" s="1" t="str">
        <f ca="1">IFERROR(INDEX(INDIRECT($B674),MATCH(H$1,INDIRECT(SUBSTITUTE($B674,"e","c")),0),2),"")</f>
        <v>KGS Electronics</v>
      </c>
      <c r="I674" s="1" t="str">
        <f t="shared" ref="I674:P674" ca="1" si="85">IFERROR(INDEX(INDIRECT($B674),MATCH(I$1,INDIRECT(SUBSTITUTE($B674,"e","c")),0),2),"")</f>
        <v>418 E. Live Oak Ave.</v>
      </c>
      <c r="J674" s="1" t="str">
        <f t="shared" ca="1" si="85"/>
        <v/>
      </c>
      <c r="K674" s="1" t="str">
        <f t="shared" ca="1" si="85"/>
        <v/>
      </c>
      <c r="L674" s="1" t="str">
        <f t="shared" ca="1" si="85"/>
        <v>Arcadia, CA  91006</v>
      </c>
      <c r="M674" s="1" t="str">
        <f t="shared" ca="1" si="85"/>
        <v/>
      </c>
      <c r="N674" s="1" t="str">
        <f t="shared" ca="1" si="85"/>
        <v>626-574-1175</v>
      </c>
      <c r="O674" s="1" t="str">
        <f t="shared" ca="1" si="85"/>
        <v>www.kgselectronics.com</v>
      </c>
      <c r="P674" s="1" t="str">
        <f t="shared" ca="1" si="85"/>
        <v>KGS Electronics has been designing and manufacturing military and airborne AC and DC power conversion products for over 60 years. Products include: 400 Hz and 60/50 Hz static inverters, AC frequency power converters, DC-DC converters, AC-DC power supplies, light dimmers, battery chargers, actuators and current limiters. FAA TSO and military standards. QA System: ISO 9001:2015 and AS9100D.</v>
      </c>
    </row>
    <row r="675" spans="1:16" x14ac:dyDescent="0.25">
      <c r="A675" s="1">
        <v>674</v>
      </c>
      <c r="B675" s="1" t="str">
        <f t="shared" si="81"/>
        <v>c674:e681</v>
      </c>
    </row>
    <row r="676" spans="1:16" x14ac:dyDescent="0.25">
      <c r="A676" s="1">
        <v>675</v>
      </c>
      <c r="B676" s="1" t="str">
        <f t="shared" si="81"/>
        <v>c674:e681</v>
      </c>
      <c r="C676" s="1" t="s">
        <v>240</v>
      </c>
      <c r="D676" s="1" t="s">
        <v>1146</v>
      </c>
    </row>
    <row r="677" spans="1:16" x14ac:dyDescent="0.25">
      <c r="A677" s="1">
        <v>676</v>
      </c>
      <c r="B677" s="1" t="str">
        <f t="shared" si="81"/>
        <v>c674:e681</v>
      </c>
      <c r="C677" s="1" t="s">
        <v>235</v>
      </c>
      <c r="D677" s="1" t="s">
        <v>1147</v>
      </c>
    </row>
    <row r="678" spans="1:16" x14ac:dyDescent="0.25">
      <c r="A678" s="1">
        <v>677</v>
      </c>
      <c r="B678" s="1" t="str">
        <f t="shared" si="81"/>
        <v>c674:e681</v>
      </c>
      <c r="C678" s="1" t="s">
        <v>234</v>
      </c>
      <c r="D678" s="1" t="s">
        <v>1148</v>
      </c>
    </row>
    <row r="679" spans="1:16" x14ac:dyDescent="0.25">
      <c r="A679" s="1">
        <v>678</v>
      </c>
      <c r="B679" s="1" t="str">
        <f t="shared" si="81"/>
        <v>c674:e681</v>
      </c>
      <c r="C679" s="1" t="s">
        <v>1419</v>
      </c>
      <c r="D679" s="1" t="s">
        <v>1149</v>
      </c>
    </row>
    <row r="680" spans="1:16" x14ac:dyDescent="0.25">
      <c r="A680" s="1">
        <v>679</v>
      </c>
      <c r="B680" s="1" t="str">
        <f t="shared" si="81"/>
        <v>c674:e681</v>
      </c>
    </row>
    <row r="681" spans="1:16" x14ac:dyDescent="0.25">
      <c r="A681" s="1">
        <v>680</v>
      </c>
      <c r="B681" s="1" t="str">
        <f t="shared" si="81"/>
        <v>c674:e681</v>
      </c>
      <c r="C681" s="1" t="s">
        <v>1420</v>
      </c>
      <c r="D681" s="1" t="s">
        <v>1150</v>
      </c>
    </row>
    <row r="682" spans="1:16" x14ac:dyDescent="0.25">
      <c r="A682" s="1">
        <v>681</v>
      </c>
      <c r="B682" s="1" t="str">
        <f t="shared" si="81"/>
        <v>c674:e681</v>
      </c>
    </row>
    <row r="683" spans="1:16" x14ac:dyDescent="0.25">
      <c r="A683" s="1">
        <v>682</v>
      </c>
      <c r="B683" s="1" t="str">
        <f t="shared" si="81"/>
        <v>c683:e690</v>
      </c>
      <c r="C683" s="1" t="s">
        <v>233</v>
      </c>
      <c r="D683" s="1" t="s">
        <v>1151</v>
      </c>
      <c r="E683" s="1">
        <v>1124</v>
      </c>
      <c r="F683" s="1" t="b">
        <f ca="1">IFERROR(MATCH(H683,Sheet2!G:G,0)&gt;0,FALSE)</f>
        <v>1</v>
      </c>
      <c r="G683" s="1">
        <f>E683</f>
        <v>1124</v>
      </c>
      <c r="H683" s="1" t="str">
        <f ca="1">IFERROR(INDEX(INDIRECT($B683),MATCH(H$1,INDIRECT(SUBSTITUTE($B683,"e","c")),0),2),"")</f>
        <v>L3Harris Technologies</v>
      </c>
      <c r="I683" s="1" t="str">
        <f t="shared" ref="I683:P683" ca="1" si="86">IFERROR(INDEX(INDIRECT($B683),MATCH(I$1,INDIRECT(SUBSTITUTE($B683,"e","c")),0),2),"")</f>
        <v>1025 W. NASA Blvd.</v>
      </c>
      <c r="J683" s="1" t="str">
        <f t="shared" ca="1" si="86"/>
        <v/>
      </c>
      <c r="K683" s="1" t="str">
        <f t="shared" ca="1" si="86"/>
        <v/>
      </c>
      <c r="L683" s="1" t="str">
        <f t="shared" ca="1" si="86"/>
        <v>Melbourne, FL  32919</v>
      </c>
      <c r="M683" s="1" t="str">
        <f t="shared" ca="1" si="86"/>
        <v/>
      </c>
      <c r="N683" s="1" t="str">
        <f t="shared" ca="1" si="86"/>
        <v>800-253-9525</v>
      </c>
      <c r="O683" s="1" t="str">
        <f t="shared" ca="1" si="86"/>
        <v>www.L3Harris.com/avionics</v>
      </c>
      <c r="P683" s="1" t="str">
        <f t="shared" ca="1" si="86"/>
        <v>L3Harris commercial aviation provides on-aircraft avionics including TCAS and ADS-B solutions, standbys, antennas and almost 60 years of flight data recorders. Its newest service offering includes flight data monitoring, flight operations quality assurance and FDR Readout technology that provides enhanced data analysis for safety, operational efficiency and evidence-based pilot training.</v>
      </c>
    </row>
    <row r="684" spans="1:16" x14ac:dyDescent="0.25">
      <c r="A684" s="1">
        <v>683</v>
      </c>
      <c r="B684" s="1" t="str">
        <f t="shared" si="81"/>
        <v>c683:e690</v>
      </c>
    </row>
    <row r="685" spans="1:16" x14ac:dyDescent="0.25">
      <c r="A685" s="1">
        <v>684</v>
      </c>
      <c r="B685" s="1" t="str">
        <f t="shared" si="81"/>
        <v>c683:e690</v>
      </c>
      <c r="C685" s="1" t="s">
        <v>240</v>
      </c>
      <c r="D685" s="1" t="s">
        <v>1152</v>
      </c>
    </row>
    <row r="686" spans="1:16" x14ac:dyDescent="0.25">
      <c r="A686" s="1">
        <v>685</v>
      </c>
      <c r="B686" s="1" t="str">
        <f t="shared" si="81"/>
        <v>c683:e690</v>
      </c>
      <c r="C686" s="1" t="s">
        <v>235</v>
      </c>
      <c r="D686" s="1" t="s">
        <v>1153</v>
      </c>
    </row>
    <row r="687" spans="1:16" x14ac:dyDescent="0.25">
      <c r="A687" s="1">
        <v>686</v>
      </c>
      <c r="B687" s="1" t="str">
        <f t="shared" si="81"/>
        <v>c683:e690</v>
      </c>
      <c r="C687" s="1" t="s">
        <v>234</v>
      </c>
      <c r="D687" s="1" t="s">
        <v>1154</v>
      </c>
    </row>
    <row r="688" spans="1:16" x14ac:dyDescent="0.25">
      <c r="A688" s="1">
        <v>687</v>
      </c>
      <c r="B688" s="1" t="str">
        <f t="shared" si="81"/>
        <v>c683:e690</v>
      </c>
      <c r="C688" s="1" t="s">
        <v>1419</v>
      </c>
      <c r="D688" s="1" t="s">
        <v>1155</v>
      </c>
    </row>
    <row r="689" spans="1:16" x14ac:dyDescent="0.25">
      <c r="A689" s="1">
        <v>688</v>
      </c>
      <c r="B689" s="1" t="str">
        <f t="shared" si="81"/>
        <v>c683:e690</v>
      </c>
    </row>
    <row r="690" spans="1:16" x14ac:dyDescent="0.25">
      <c r="A690" s="1">
        <v>689</v>
      </c>
      <c r="B690" s="1" t="str">
        <f t="shared" si="81"/>
        <v>c683:e690</v>
      </c>
      <c r="C690" s="1" t="s">
        <v>1420</v>
      </c>
      <c r="D690" s="1" t="s">
        <v>1156</v>
      </c>
    </row>
    <row r="691" spans="1:16" x14ac:dyDescent="0.25">
      <c r="A691" s="1">
        <v>690</v>
      </c>
      <c r="B691" s="1" t="str">
        <f t="shared" si="81"/>
        <v>c683:e690</v>
      </c>
    </row>
    <row r="692" spans="1:16" x14ac:dyDescent="0.25">
      <c r="A692" s="1">
        <v>691</v>
      </c>
      <c r="B692" s="1" t="str">
        <f t="shared" si="81"/>
        <v>c692:e699</v>
      </c>
      <c r="C692" s="1" t="s">
        <v>233</v>
      </c>
      <c r="D692" s="1" t="s">
        <v>1157</v>
      </c>
      <c r="E692" s="1">
        <v>217</v>
      </c>
      <c r="F692" s="1" t="b">
        <f ca="1">IFERROR(MATCH(H692,Sheet2!G:G,0)&gt;0,FALSE)</f>
        <v>0</v>
      </c>
      <c r="G692" s="1">
        <f>E692</f>
        <v>217</v>
      </c>
      <c r="H692" s="1" t="str">
        <f ca="1">IFERROR(INDEX(INDIRECT($B692),MATCH(H$1,INDIRECT(SUBSTITUTE($B692,"e","c")),0),2),"")</f>
        <v>Laselec Inc.</v>
      </c>
      <c r="I692" s="1" t="str">
        <f t="shared" ref="I692:P692" ca="1" si="87">IFERROR(INDEX(INDIRECT($B692),MATCH(I$1,INDIRECT(SUBSTITUTE($B692,"e","c")),0),2),"")</f>
        <v>2605 N. Forum Drive</v>
      </c>
      <c r="J692" s="1" t="str">
        <f t="shared" ca="1" si="87"/>
        <v/>
      </c>
      <c r="K692" s="1" t="str">
        <f t="shared" ca="1" si="87"/>
        <v/>
      </c>
      <c r="L692" s="1" t="str">
        <f t="shared" ca="1" si="87"/>
        <v>Grand Prairie, TX  75052</v>
      </c>
      <c r="M692" s="1" t="str">
        <f t="shared" ca="1" si="87"/>
        <v/>
      </c>
      <c r="N692" s="1" t="str">
        <f t="shared" ca="1" si="87"/>
        <v>817-460-7830</v>
      </c>
      <c r="O692" s="1" t="str">
        <f t="shared" ca="1" si="87"/>
        <v>www.laselec.com</v>
      </c>
      <c r="P692" s="1" t="str">
        <f t="shared" ca="1" si="87"/>
        <v>Laselec Inc., a Komax company, is a world leader in wire and cable processing equipment for electrical harness manufacturing. Located in the Dallas/Fort Worth metroplex, Laselec’s North American operation houses a 6,200-square-foot facility with a technical sales office and a team of field service technicians that are renowned for their excellent customer support and on-site service capabilities.</v>
      </c>
    </row>
    <row r="693" spans="1:16" x14ac:dyDescent="0.25">
      <c r="A693" s="1">
        <v>692</v>
      </c>
      <c r="B693" s="1" t="str">
        <f t="shared" si="81"/>
        <v>c692:e699</v>
      </c>
    </row>
    <row r="694" spans="1:16" x14ac:dyDescent="0.25">
      <c r="A694" s="1">
        <v>693</v>
      </c>
      <c r="B694" s="1" t="str">
        <f t="shared" si="81"/>
        <v>c692:e699</v>
      </c>
      <c r="C694" s="1" t="s">
        <v>240</v>
      </c>
      <c r="D694" s="1" t="s">
        <v>1158</v>
      </c>
    </row>
    <row r="695" spans="1:16" x14ac:dyDescent="0.25">
      <c r="A695" s="1">
        <v>694</v>
      </c>
      <c r="B695" s="1" t="str">
        <f t="shared" si="81"/>
        <v>c692:e699</v>
      </c>
      <c r="C695" s="1" t="s">
        <v>235</v>
      </c>
      <c r="D695" s="1" t="s">
        <v>1159</v>
      </c>
    </row>
    <row r="696" spans="1:16" x14ac:dyDescent="0.25">
      <c r="A696" s="1">
        <v>695</v>
      </c>
      <c r="B696" s="1" t="str">
        <f t="shared" si="81"/>
        <v>c692:e699</v>
      </c>
      <c r="C696" s="1" t="s">
        <v>234</v>
      </c>
      <c r="D696" s="1" t="s">
        <v>1160</v>
      </c>
    </row>
    <row r="697" spans="1:16" x14ac:dyDescent="0.25">
      <c r="A697" s="1">
        <v>696</v>
      </c>
      <c r="B697" s="1" t="str">
        <f t="shared" si="81"/>
        <v>c692:e699</v>
      </c>
      <c r="C697" s="1" t="s">
        <v>1419</v>
      </c>
      <c r="D697" s="1" t="s">
        <v>1161</v>
      </c>
    </row>
    <row r="698" spans="1:16" x14ac:dyDescent="0.25">
      <c r="A698" s="1">
        <v>697</v>
      </c>
      <c r="B698" s="1" t="str">
        <f t="shared" si="81"/>
        <v>c692:e699</v>
      </c>
    </row>
    <row r="699" spans="1:16" x14ac:dyDescent="0.25">
      <c r="A699" s="1">
        <v>698</v>
      </c>
      <c r="B699" s="1" t="str">
        <f t="shared" si="81"/>
        <v>c692:e699</v>
      </c>
      <c r="C699" s="1" t="s">
        <v>1420</v>
      </c>
      <c r="D699" s="1" t="s">
        <v>1162</v>
      </c>
    </row>
    <row r="700" spans="1:16" x14ac:dyDescent="0.25">
      <c r="A700" s="1">
        <v>699</v>
      </c>
      <c r="B700" s="1" t="str">
        <f t="shared" si="81"/>
        <v>c692:e699</v>
      </c>
    </row>
    <row r="701" spans="1:16" x14ac:dyDescent="0.25">
      <c r="A701" s="1">
        <v>700</v>
      </c>
      <c r="B701" s="1" t="str">
        <f t="shared" si="81"/>
        <v>c701:e709</v>
      </c>
      <c r="C701" s="1" t="s">
        <v>233</v>
      </c>
      <c r="D701" s="1" t="s">
        <v>1163</v>
      </c>
      <c r="E701" s="1">
        <v>609</v>
      </c>
      <c r="F701" s="1" t="b">
        <f ca="1">IFERROR(MATCH(H701,Sheet2!G:G,0)&gt;0,FALSE)</f>
        <v>0</v>
      </c>
      <c r="G701" s="1">
        <f>E701</f>
        <v>609</v>
      </c>
      <c r="H701" s="1" t="str">
        <f ca="1">IFERROR(INDEX(INDIRECT($B701),MATCH(H$1,INDIRECT(SUBSTITUTE($B701,"e","c")),0),2),"")</f>
        <v>Latitude Technologies Corp.</v>
      </c>
      <c r="I701" s="1" t="str">
        <f t="shared" ref="I701:P701" ca="1" si="88">IFERROR(INDEX(INDIRECT($B701),MATCH(I$1,INDIRECT(SUBSTITUTE($B701,"e","c")),0),2),"")</f>
        <v>3375 Whittier Ave.</v>
      </c>
      <c r="J701" s="1" t="str">
        <f t="shared" ca="1" si="88"/>
        <v>Suite 101</v>
      </c>
      <c r="K701" s="1" t="str">
        <f t="shared" ca="1" si="88"/>
        <v/>
      </c>
      <c r="L701" s="1" t="str">
        <f t="shared" ca="1" si="88"/>
        <v>Victoria, BC  V8Z 3R1  Canada</v>
      </c>
      <c r="M701" s="1" t="str">
        <f t="shared" ca="1" si="88"/>
        <v/>
      </c>
      <c r="N701" s="1" t="str">
        <f t="shared" ca="1" si="88"/>
        <v>250-475-0203</v>
      </c>
      <c r="O701" s="1" t="str">
        <f t="shared" ca="1" si="88"/>
        <v>www.latitudetech.com</v>
      </c>
      <c r="P701" s="1" t="str">
        <f t="shared" ca="1" si="88"/>
        <v>Latitude Technologies is an avionics design and manufacturing firm offering solutions for FANS over Iridium, Iridium Certus safety services, aerial firefighting solutions, flight data monitoring, flight following, and voice communication systems. Latitude provides customized Iridium air-time and service options that support flight safety, fleet logistics, operations, and maintenance information with data.</v>
      </c>
    </row>
    <row r="702" spans="1:16" x14ac:dyDescent="0.25">
      <c r="A702" s="1">
        <v>701</v>
      </c>
      <c r="B702" s="1" t="str">
        <f t="shared" si="81"/>
        <v>c701:e709</v>
      </c>
    </row>
    <row r="703" spans="1:16" x14ac:dyDescent="0.25">
      <c r="A703" s="1">
        <v>702</v>
      </c>
      <c r="B703" s="1" t="str">
        <f t="shared" si="81"/>
        <v>c701:e709</v>
      </c>
      <c r="C703" s="1" t="s">
        <v>240</v>
      </c>
      <c r="D703" s="1" t="s">
        <v>1164</v>
      </c>
    </row>
    <row r="704" spans="1:16" x14ac:dyDescent="0.25">
      <c r="A704" s="1">
        <v>703</v>
      </c>
      <c r="B704" s="1" t="str">
        <f t="shared" si="81"/>
        <v>c701:e709</v>
      </c>
      <c r="C704" s="1" t="s">
        <v>245</v>
      </c>
      <c r="D704" s="1" t="s">
        <v>1165</v>
      </c>
    </row>
    <row r="705" spans="1:16" x14ac:dyDescent="0.25">
      <c r="A705" s="1">
        <v>704</v>
      </c>
      <c r="B705" s="1" t="str">
        <f t="shared" si="81"/>
        <v>c701:e709</v>
      </c>
      <c r="C705" s="1" t="s">
        <v>235</v>
      </c>
      <c r="D705" s="1" t="s">
        <v>1166</v>
      </c>
    </row>
    <row r="706" spans="1:16" x14ac:dyDescent="0.25">
      <c r="A706" s="1">
        <v>705</v>
      </c>
      <c r="B706" s="1" t="str">
        <f t="shared" si="81"/>
        <v>c701:e709</v>
      </c>
      <c r="C706" s="1" t="s">
        <v>234</v>
      </c>
      <c r="D706" s="1" t="s">
        <v>1167</v>
      </c>
    </row>
    <row r="707" spans="1:16" x14ac:dyDescent="0.25">
      <c r="A707" s="1">
        <v>706</v>
      </c>
      <c r="B707" s="1" t="str">
        <f t="shared" ref="B707:B770" si="89">IF(C707="Name:","c"&amp;ROW(A707)&amp;":e"&amp;MATCH("Name:",C708:C2705,0)+ROW(A707)-2,B706)</f>
        <v>c701:e709</v>
      </c>
      <c r="C707" s="1" t="s">
        <v>1419</v>
      </c>
      <c r="D707" s="1" t="s">
        <v>1168</v>
      </c>
    </row>
    <row r="708" spans="1:16" x14ac:dyDescent="0.25">
      <c r="A708" s="1">
        <v>707</v>
      </c>
      <c r="B708" s="1" t="str">
        <f t="shared" si="89"/>
        <v>c701:e709</v>
      </c>
    </row>
    <row r="709" spans="1:16" x14ac:dyDescent="0.25">
      <c r="A709" s="1">
        <v>708</v>
      </c>
      <c r="B709" s="1" t="str">
        <f t="shared" si="89"/>
        <v>c701:e709</v>
      </c>
      <c r="C709" s="1" t="s">
        <v>1420</v>
      </c>
      <c r="D709" s="1" t="s">
        <v>1169</v>
      </c>
    </row>
    <row r="710" spans="1:16" x14ac:dyDescent="0.25">
      <c r="A710" s="1">
        <v>709</v>
      </c>
      <c r="B710" s="1" t="str">
        <f t="shared" si="89"/>
        <v>c701:e709</v>
      </c>
    </row>
    <row r="711" spans="1:16" x14ac:dyDescent="0.25">
      <c r="A711" s="1">
        <v>710</v>
      </c>
      <c r="B711" s="1" t="str">
        <f t="shared" si="89"/>
        <v>c711:e718</v>
      </c>
      <c r="C711" s="1" t="s">
        <v>233</v>
      </c>
      <c r="D711" s="1" t="s">
        <v>1170</v>
      </c>
      <c r="E711" s="1">
        <v>908</v>
      </c>
      <c r="F711" s="1" t="b">
        <f ca="1">IFERROR(MATCH(H711,Sheet2!G:G,0)&gt;0,FALSE)</f>
        <v>0</v>
      </c>
      <c r="G711" s="1">
        <f>E711</f>
        <v>908</v>
      </c>
      <c r="H711" s="1" t="str">
        <f ca="1">IFERROR(INDEX(INDIRECT($B711),MATCH(H$1,INDIRECT(SUBSTITUTE($B711,"e","c")),0),2),"")</f>
        <v>Laversab Inc.</v>
      </c>
      <c r="I711" s="1" t="str">
        <f t="shared" ref="I711:P711" ca="1" si="90">IFERROR(INDEX(INDIRECT($B711),MATCH(I$1,INDIRECT(SUBSTITUTE($B711,"e","c")),0),2),"")</f>
        <v>505 Gillingham Lane</v>
      </c>
      <c r="J711" s="1" t="str">
        <f t="shared" ca="1" si="90"/>
        <v/>
      </c>
      <c r="K711" s="1" t="str">
        <f t="shared" ca="1" si="90"/>
        <v/>
      </c>
      <c r="L711" s="1" t="str">
        <f t="shared" ca="1" si="90"/>
        <v>Sugar Land, TX  77478</v>
      </c>
      <c r="M711" s="1" t="str">
        <f t="shared" ca="1" si="90"/>
        <v/>
      </c>
      <c r="N711" s="1" t="str">
        <f t="shared" ca="1" si="90"/>
        <v>281-325-8300</v>
      </c>
      <c r="O711" s="1" t="str">
        <f t="shared" ca="1" si="90"/>
        <v>www.laversab.com</v>
      </c>
      <c r="P711" s="1" t="str">
        <f t="shared" ca="1" si="90"/>
        <v>Laversab builds exceptional air data test sets and avionics radio test systems. Its systems are reliable, affordable, innovative and include unparalleled support from a worldwide network of service centers.</v>
      </c>
    </row>
    <row r="712" spans="1:16" x14ac:dyDescent="0.25">
      <c r="A712" s="1">
        <v>711</v>
      </c>
      <c r="B712" s="1" t="str">
        <f t="shared" si="89"/>
        <v>c711:e718</v>
      </c>
    </row>
    <row r="713" spans="1:16" x14ac:dyDescent="0.25">
      <c r="A713" s="1">
        <v>712</v>
      </c>
      <c r="B713" s="1" t="str">
        <f t="shared" si="89"/>
        <v>c711:e718</v>
      </c>
      <c r="C713" s="1" t="s">
        <v>240</v>
      </c>
      <c r="D713" s="1" t="s">
        <v>1171</v>
      </c>
    </row>
    <row r="714" spans="1:16" x14ac:dyDescent="0.25">
      <c r="A714" s="1">
        <v>713</v>
      </c>
      <c r="B714" s="1" t="str">
        <f t="shared" si="89"/>
        <v>c711:e718</v>
      </c>
      <c r="C714" s="1" t="s">
        <v>235</v>
      </c>
      <c r="D714" s="1" t="s">
        <v>1172</v>
      </c>
    </row>
    <row r="715" spans="1:16" x14ac:dyDescent="0.25">
      <c r="A715" s="1">
        <v>714</v>
      </c>
      <c r="B715" s="1" t="str">
        <f t="shared" si="89"/>
        <v>c711:e718</v>
      </c>
      <c r="C715" s="1" t="s">
        <v>234</v>
      </c>
      <c r="D715" s="1" t="s">
        <v>1173</v>
      </c>
    </row>
    <row r="716" spans="1:16" x14ac:dyDescent="0.25">
      <c r="A716" s="1">
        <v>715</v>
      </c>
      <c r="B716" s="1" t="str">
        <f t="shared" si="89"/>
        <v>c711:e718</v>
      </c>
      <c r="C716" s="1" t="s">
        <v>1419</v>
      </c>
      <c r="D716" s="1" t="s">
        <v>1174</v>
      </c>
    </row>
    <row r="717" spans="1:16" x14ac:dyDescent="0.25">
      <c r="A717" s="1">
        <v>716</v>
      </c>
      <c r="B717" s="1" t="str">
        <f t="shared" si="89"/>
        <v>c711:e718</v>
      </c>
    </row>
    <row r="718" spans="1:16" x14ac:dyDescent="0.25">
      <c r="A718" s="1">
        <v>717</v>
      </c>
      <c r="B718" s="1" t="str">
        <f t="shared" si="89"/>
        <v>c711:e718</v>
      </c>
      <c r="C718" s="1" t="s">
        <v>1420</v>
      </c>
      <c r="D718" s="1" t="s">
        <v>1175</v>
      </c>
    </row>
    <row r="719" spans="1:16" x14ac:dyDescent="0.25">
      <c r="A719" s="1">
        <v>718</v>
      </c>
      <c r="B719" s="1" t="str">
        <f t="shared" si="89"/>
        <v>c711:e718</v>
      </c>
    </row>
    <row r="720" spans="1:16" x14ac:dyDescent="0.25">
      <c r="A720" s="1">
        <v>719</v>
      </c>
      <c r="B720" s="1" t="str">
        <f t="shared" si="89"/>
        <v>c720:e727</v>
      </c>
      <c r="C720" s="1" t="s">
        <v>233</v>
      </c>
      <c r="D720" s="1" t="s">
        <v>1176</v>
      </c>
      <c r="E720" s="1">
        <v>1018</v>
      </c>
      <c r="F720" s="1" t="b">
        <f ca="1">IFERROR(MATCH(H720,Sheet2!G:G,0)&gt;0,FALSE)</f>
        <v>0</v>
      </c>
      <c r="G720" s="1">
        <f>E720</f>
        <v>1018</v>
      </c>
      <c r="H720" s="1" t="str">
        <f ca="1">IFERROR(INDEX(INDIRECT($B720),MATCH(H$1,INDIRECT(SUBSTITUTE($B720,"e","c")),0),2),"")</f>
        <v>Learn Avionics</v>
      </c>
      <c r="I720" s="1" t="str">
        <f t="shared" ref="I720:P720" ca="1" si="91">IFERROR(INDEX(INDIRECT($B720),MATCH(I$1,INDIRECT(SUBSTITUTE($B720,"e","c")),0),2),"")</f>
        <v>52 Dale Pepper Dr</v>
      </c>
      <c r="J720" s="1" t="str">
        <f t="shared" ca="1" si="91"/>
        <v/>
      </c>
      <c r="K720" s="1" t="str">
        <f t="shared" ca="1" si="91"/>
        <v/>
      </c>
      <c r="L720" s="1" t="str">
        <f t="shared" ca="1" si="91"/>
        <v>Newnan, GA  30263</v>
      </c>
      <c r="M720" s="1" t="str">
        <f t="shared" ca="1" si="91"/>
        <v/>
      </c>
      <c r="N720" s="1" t="str">
        <f t="shared" ca="1" si="91"/>
        <v>850-207-1137</v>
      </c>
      <c r="O720" s="1" t="str">
        <f t="shared" ca="1" si="91"/>
        <v>www.learnavionics.com</v>
      </c>
      <c r="P720" s="1" t="str">
        <f t="shared" ca="1" si="91"/>
        <v>Learn Avionics LLC, located in Newnan Georgia, provides Department of Labor-approved apprenticeships to train the next generation of avionics technicians. In addition, the company offers online and in-person training for current avionics techs, homebuilders and pilots wanting to know more about installing today's modern avionics or those wishing to learn how to install specific avionics equipment.</v>
      </c>
    </row>
    <row r="721" spans="1:16" x14ac:dyDescent="0.25">
      <c r="A721" s="1">
        <v>720</v>
      </c>
      <c r="B721" s="1" t="str">
        <f t="shared" si="89"/>
        <v>c720:e727</v>
      </c>
    </row>
    <row r="722" spans="1:16" x14ac:dyDescent="0.25">
      <c r="A722" s="1">
        <v>721</v>
      </c>
      <c r="B722" s="1" t="str">
        <f t="shared" si="89"/>
        <v>c720:e727</v>
      </c>
      <c r="C722" s="1" t="s">
        <v>240</v>
      </c>
      <c r="D722" s="1" t="s">
        <v>1177</v>
      </c>
    </row>
    <row r="723" spans="1:16" x14ac:dyDescent="0.25">
      <c r="A723" s="1">
        <v>722</v>
      </c>
      <c r="B723" s="1" t="str">
        <f t="shared" si="89"/>
        <v>c720:e727</v>
      </c>
      <c r="C723" s="1" t="s">
        <v>235</v>
      </c>
      <c r="D723" s="1" t="s">
        <v>1178</v>
      </c>
    </row>
    <row r="724" spans="1:16" x14ac:dyDescent="0.25">
      <c r="A724" s="1">
        <v>723</v>
      </c>
      <c r="B724" s="1" t="str">
        <f t="shared" si="89"/>
        <v>c720:e727</v>
      </c>
      <c r="C724" s="1" t="s">
        <v>234</v>
      </c>
      <c r="D724" s="1" t="s">
        <v>1179</v>
      </c>
    </row>
    <row r="725" spans="1:16" x14ac:dyDescent="0.25">
      <c r="A725" s="1">
        <v>724</v>
      </c>
      <c r="B725" s="1" t="str">
        <f t="shared" si="89"/>
        <v>c720:e727</v>
      </c>
      <c r="C725" s="1" t="s">
        <v>1419</v>
      </c>
      <c r="D725" s="1" t="s">
        <v>1180</v>
      </c>
    </row>
    <row r="726" spans="1:16" x14ac:dyDescent="0.25">
      <c r="A726" s="1">
        <v>725</v>
      </c>
      <c r="B726" s="1" t="str">
        <f t="shared" si="89"/>
        <v>c720:e727</v>
      </c>
    </row>
    <row r="727" spans="1:16" x14ac:dyDescent="0.25">
      <c r="A727" s="1">
        <v>726</v>
      </c>
      <c r="B727" s="1" t="str">
        <f t="shared" si="89"/>
        <v>c720:e727</v>
      </c>
      <c r="C727" s="1" t="s">
        <v>1420</v>
      </c>
      <c r="D727" s="1" t="s">
        <v>1181</v>
      </c>
    </row>
    <row r="728" spans="1:16" x14ac:dyDescent="0.25">
      <c r="A728" s="1">
        <v>727</v>
      </c>
      <c r="B728" s="1" t="str">
        <f t="shared" si="89"/>
        <v>c720:e727</v>
      </c>
    </row>
    <row r="729" spans="1:16" x14ac:dyDescent="0.25">
      <c r="A729" s="1">
        <v>728</v>
      </c>
      <c r="B729" s="1" t="str">
        <f t="shared" si="89"/>
        <v>c729:e737</v>
      </c>
      <c r="C729" s="1" t="s">
        <v>233</v>
      </c>
      <c r="D729" s="1" t="s">
        <v>1182</v>
      </c>
      <c r="E729" s="1">
        <v>1009</v>
      </c>
      <c r="F729" s="1" t="b">
        <f ca="1">IFERROR(MATCH(H729,Sheet2!G:G,0)&gt;0,FALSE)</f>
        <v>0</v>
      </c>
      <c r="G729" s="1">
        <f>E729</f>
        <v>1009</v>
      </c>
      <c r="H729" s="1" t="str">
        <f ca="1">IFERROR(INDEX(INDIRECT($B729),MATCH(H$1,INDIRECT(SUBSTITUTE($B729,"e","c")),0),2),"")</f>
        <v>Luma Technologies</v>
      </c>
      <c r="I729" s="1" t="str">
        <f t="shared" ref="I729:P729" ca="1" si="92">IFERROR(INDEX(INDIRECT($B729),MATCH(I$1,INDIRECT(SUBSTITUTE($B729,"e","c")),0),2),"")</f>
        <v>13226 SE 30th St.</v>
      </c>
      <c r="J729" s="1" t="str">
        <f t="shared" ca="1" si="92"/>
        <v>B3</v>
      </c>
      <c r="K729" s="1" t="str">
        <f t="shared" ca="1" si="92"/>
        <v/>
      </c>
      <c r="L729" s="1" t="str">
        <f t="shared" ca="1" si="92"/>
        <v>Bellevue, WA  98005</v>
      </c>
      <c r="M729" s="1" t="str">
        <f t="shared" ca="1" si="92"/>
        <v/>
      </c>
      <c r="N729" s="1" t="str">
        <f t="shared" ca="1" si="92"/>
        <v>425-643-4000, x305</v>
      </c>
      <c r="O729" s="1" t="str">
        <f t="shared" ca="1" si="92"/>
        <v>www.lumatech.com</v>
      </c>
      <c r="P729" s="1" t="str">
        <f t="shared" ca="1" si="92"/>
        <v>Manufacturer of the Lumatech line of certified LED caution warning systems and annunciator panels for various rotary and fixed-wing platforms. Current offerings on display include drop-in replacement panels for King Air, DHC-8, Twin Cessna, BeechJet, 208 Caravan, Bell 206, 412 and others. New products include latest LED Panels and Gear Status modules for Cessna 340, 402, 414, and 421 aircraft. All pricing includes the STC and five-year manufacturer's warranty.</v>
      </c>
    </row>
    <row r="730" spans="1:16" x14ac:dyDescent="0.25">
      <c r="A730" s="1">
        <v>729</v>
      </c>
      <c r="B730" s="1" t="str">
        <f t="shared" si="89"/>
        <v>c729:e737</v>
      </c>
    </row>
    <row r="731" spans="1:16" x14ac:dyDescent="0.25">
      <c r="A731" s="1">
        <v>730</v>
      </c>
      <c r="B731" s="1" t="str">
        <f t="shared" si="89"/>
        <v>c729:e737</v>
      </c>
      <c r="C731" s="1" t="s">
        <v>240</v>
      </c>
      <c r="D731" s="1" t="s">
        <v>1183</v>
      </c>
    </row>
    <row r="732" spans="1:16" x14ac:dyDescent="0.25">
      <c r="A732" s="1">
        <v>731</v>
      </c>
      <c r="B732" s="1" t="str">
        <f t="shared" si="89"/>
        <v>c729:e737</v>
      </c>
      <c r="C732" s="1" t="s">
        <v>245</v>
      </c>
      <c r="D732" s="1" t="s">
        <v>1184</v>
      </c>
    </row>
    <row r="733" spans="1:16" x14ac:dyDescent="0.25">
      <c r="A733" s="1">
        <v>732</v>
      </c>
      <c r="B733" s="1" t="str">
        <f t="shared" si="89"/>
        <v>c729:e737</v>
      </c>
      <c r="C733" s="1" t="s">
        <v>235</v>
      </c>
      <c r="D733" s="1" t="s">
        <v>1185</v>
      </c>
    </row>
    <row r="734" spans="1:16" x14ac:dyDescent="0.25">
      <c r="A734" s="1">
        <v>733</v>
      </c>
      <c r="B734" s="1" t="str">
        <f t="shared" si="89"/>
        <v>c729:e737</v>
      </c>
      <c r="C734" s="1" t="s">
        <v>234</v>
      </c>
      <c r="D734" s="1" t="s">
        <v>1186</v>
      </c>
    </row>
    <row r="735" spans="1:16" x14ac:dyDescent="0.25">
      <c r="A735" s="1">
        <v>734</v>
      </c>
      <c r="B735" s="1" t="str">
        <f t="shared" si="89"/>
        <v>c729:e737</v>
      </c>
      <c r="C735" s="1" t="s">
        <v>1419</v>
      </c>
      <c r="D735" s="1" t="s">
        <v>1187</v>
      </c>
    </row>
    <row r="736" spans="1:16" x14ac:dyDescent="0.25">
      <c r="A736" s="1">
        <v>735</v>
      </c>
      <c r="B736" s="1" t="str">
        <f t="shared" si="89"/>
        <v>c729:e737</v>
      </c>
    </row>
    <row r="737" spans="1:16" x14ac:dyDescent="0.25">
      <c r="A737" s="1">
        <v>736</v>
      </c>
      <c r="B737" s="1" t="str">
        <f t="shared" si="89"/>
        <v>c729:e737</v>
      </c>
      <c r="C737" s="1" t="s">
        <v>1420</v>
      </c>
      <c r="D737" s="1" t="s">
        <v>1188</v>
      </c>
    </row>
    <row r="738" spans="1:16" x14ac:dyDescent="0.25">
      <c r="A738" s="1">
        <v>737</v>
      </c>
      <c r="B738" s="1" t="str">
        <f t="shared" si="89"/>
        <v>c729:e737</v>
      </c>
    </row>
    <row r="739" spans="1:16" x14ac:dyDescent="0.25">
      <c r="A739" s="1">
        <v>738</v>
      </c>
      <c r="B739" s="1" t="str">
        <f t="shared" si="89"/>
        <v>c739:e746</v>
      </c>
      <c r="C739" s="1" t="s">
        <v>233</v>
      </c>
      <c r="D739" s="1" t="s">
        <v>1189</v>
      </c>
      <c r="E739" s="1">
        <v>1020</v>
      </c>
      <c r="F739" s="1" t="b">
        <f ca="1">IFERROR(MATCH(H739,Sheet2!G:G,0)&gt;0,FALSE)</f>
        <v>0</v>
      </c>
      <c r="G739" s="1">
        <f>E739</f>
        <v>1020</v>
      </c>
      <c r="H739" s="1" t="str">
        <f ca="1">IFERROR(INDEX(INDIRECT($B739),MATCH(H$1,INDIRECT(SUBSTITUTE($B739,"e","c")),0),2),"")</f>
        <v>Marsh &amp; McLennan Agency LLC Co.</v>
      </c>
      <c r="I739" s="1" t="str">
        <f t="shared" ref="I739:P739" ca="1" si="93">IFERROR(INDEX(INDIRECT($B739),MATCH(I$1,INDIRECT(SUBSTITUTE($B739,"e","c")),0),2),"")</f>
        <v>7015 College Blvd., Suite 400</v>
      </c>
      <c r="J739" s="1" t="str">
        <f t="shared" ca="1" si="93"/>
        <v/>
      </c>
      <c r="K739" s="1" t="str">
        <f t="shared" ca="1" si="93"/>
        <v/>
      </c>
      <c r="L739" s="1" t="str">
        <f t="shared" ca="1" si="93"/>
        <v>Overland Park, KS  66211</v>
      </c>
      <c r="M739" s="1" t="str">
        <f t="shared" ca="1" si="93"/>
        <v/>
      </c>
      <c r="N739" s="1" t="str">
        <f t="shared" ca="1" si="93"/>
        <v>816-260-1083</v>
      </c>
      <c r="O739" s="1" t="str">
        <f t="shared" ca="1" si="93"/>
        <v>www.marshmma.com</v>
      </c>
      <c r="P739" s="1" t="str">
        <f t="shared" ca="1" si="93"/>
        <v>Marsh &amp; McLennan Agency places all needed insurance coverages for your avionics business, and it is the AEA-endorsed 401k partner for association members. Plan design, investment monitoring, employee education and more. Providing advice in your best interest as a fiduciary, Duane Moppin will help you find the most optimal retirement plan solutions for your company. To learn more about this valuable member benefit, contact Duane directly at 913-645-9760 or duane.moppin@marshmma.com.</v>
      </c>
    </row>
    <row r="740" spans="1:16" x14ac:dyDescent="0.25">
      <c r="A740" s="1">
        <v>739</v>
      </c>
      <c r="B740" s="1" t="str">
        <f t="shared" si="89"/>
        <v>c739:e746</v>
      </c>
    </row>
    <row r="741" spans="1:16" x14ac:dyDescent="0.25">
      <c r="A741" s="1">
        <v>740</v>
      </c>
      <c r="B741" s="1" t="str">
        <f t="shared" si="89"/>
        <v>c739:e746</v>
      </c>
      <c r="C741" s="1" t="s">
        <v>240</v>
      </c>
      <c r="D741" s="1" t="s">
        <v>1190</v>
      </c>
    </row>
    <row r="742" spans="1:16" x14ac:dyDescent="0.25">
      <c r="A742" s="1">
        <v>741</v>
      </c>
      <c r="B742" s="1" t="str">
        <f t="shared" si="89"/>
        <v>c739:e746</v>
      </c>
      <c r="C742" s="1" t="s">
        <v>235</v>
      </c>
      <c r="D742" s="1" t="s">
        <v>1191</v>
      </c>
    </row>
    <row r="743" spans="1:16" x14ac:dyDescent="0.25">
      <c r="A743" s="1">
        <v>742</v>
      </c>
      <c r="B743" s="1" t="str">
        <f t="shared" si="89"/>
        <v>c739:e746</v>
      </c>
      <c r="C743" s="1" t="s">
        <v>234</v>
      </c>
      <c r="D743" s="1" t="s">
        <v>1192</v>
      </c>
    </row>
    <row r="744" spans="1:16" x14ac:dyDescent="0.25">
      <c r="A744" s="1">
        <v>743</v>
      </c>
      <c r="B744" s="1" t="str">
        <f t="shared" si="89"/>
        <v>c739:e746</v>
      </c>
      <c r="C744" s="1" t="s">
        <v>1419</v>
      </c>
      <c r="D744" s="1" t="s">
        <v>1193</v>
      </c>
    </row>
    <row r="745" spans="1:16" x14ac:dyDescent="0.25">
      <c r="A745" s="1">
        <v>744</v>
      </c>
      <c r="B745" s="1" t="str">
        <f t="shared" si="89"/>
        <v>c739:e746</v>
      </c>
    </row>
    <row r="746" spans="1:16" x14ac:dyDescent="0.25">
      <c r="A746" s="1">
        <v>745</v>
      </c>
      <c r="B746" s="1" t="str">
        <f t="shared" si="89"/>
        <v>c739:e746</v>
      </c>
      <c r="C746" s="1" t="s">
        <v>1420</v>
      </c>
      <c r="D746" s="1" t="s">
        <v>1194</v>
      </c>
    </row>
    <row r="747" spans="1:16" x14ac:dyDescent="0.25">
      <c r="A747" s="1">
        <v>746</v>
      </c>
      <c r="B747" s="1" t="str">
        <f t="shared" si="89"/>
        <v>c739:e746</v>
      </c>
    </row>
    <row r="748" spans="1:16" x14ac:dyDescent="0.25">
      <c r="A748" s="1">
        <v>747</v>
      </c>
      <c r="B748" s="1" t="str">
        <f t="shared" si="89"/>
        <v>c748:e755</v>
      </c>
      <c r="C748" s="1" t="s">
        <v>233</v>
      </c>
      <c r="D748" s="1" t="s">
        <v>1195</v>
      </c>
      <c r="E748" s="1">
        <v>725</v>
      </c>
      <c r="F748" s="1" t="b">
        <f ca="1">IFERROR(MATCH(H748,Sheet2!G:G,0)&gt;0,FALSE)</f>
        <v>0</v>
      </c>
      <c r="G748" s="1">
        <f>E748</f>
        <v>725</v>
      </c>
      <c r="H748" s="1" t="str">
        <f ca="1">IFERROR(INDEX(INDIRECT($B748),MATCH(H$1,INDIRECT(SUBSTITUTE($B748,"e","c")),0),2),"")</f>
        <v>Mid Continent Controls Inc.</v>
      </c>
      <c r="I748" s="1" t="str">
        <f t="shared" ref="I748:P748" ca="1" si="94">IFERROR(INDEX(INDIRECT($B748),MATCH(I$1,INDIRECT(SUBSTITUTE($B748,"e","c")),0),2),"")</f>
        <v>901 N. River</v>
      </c>
      <c r="J748" s="1" t="str">
        <f t="shared" ca="1" si="94"/>
        <v/>
      </c>
      <c r="K748" s="1" t="str">
        <f t="shared" ca="1" si="94"/>
        <v/>
      </c>
      <c r="L748" s="1" t="str">
        <f t="shared" ca="1" si="94"/>
        <v>Derby, KS  67037</v>
      </c>
      <c r="M748" s="1" t="str">
        <f t="shared" ca="1" si="94"/>
        <v/>
      </c>
      <c r="N748" s="1" t="str">
        <f t="shared" ca="1" si="94"/>
        <v>316-789-0088</v>
      </c>
      <c r="O748" s="1" t="str">
        <f t="shared" ca="1" si="94"/>
        <v>www.midcontinentcontrols.com</v>
      </c>
      <c r="P748" s="1" t="str">
        <f t="shared" ca="1" si="94"/>
        <v>Mid Continent Controls is a well-established leader in cabin management and in-flight entertainment systems for the aviation industry. Whether your company is associated with aircraft manufacturing or you work in refurbishment/completions, Mid Continent Controls can provide innovative solutions with cutting-edge technology to meet your in-flight, audio, video, entertainment, connectivity and cabin power needs.</v>
      </c>
    </row>
    <row r="749" spans="1:16" x14ac:dyDescent="0.25">
      <c r="A749" s="1">
        <v>748</v>
      </c>
      <c r="B749" s="1" t="str">
        <f t="shared" si="89"/>
        <v>c748:e755</v>
      </c>
    </row>
    <row r="750" spans="1:16" x14ac:dyDescent="0.25">
      <c r="A750" s="1">
        <v>749</v>
      </c>
      <c r="B750" s="1" t="str">
        <f t="shared" si="89"/>
        <v>c748:e755</v>
      </c>
      <c r="C750" s="1" t="s">
        <v>240</v>
      </c>
      <c r="D750" s="1" t="s">
        <v>1196</v>
      </c>
    </row>
    <row r="751" spans="1:16" x14ac:dyDescent="0.25">
      <c r="A751" s="1">
        <v>750</v>
      </c>
      <c r="B751" s="1" t="str">
        <f t="shared" si="89"/>
        <v>c748:e755</v>
      </c>
      <c r="C751" s="1" t="s">
        <v>235</v>
      </c>
      <c r="D751" s="1" t="s">
        <v>1197</v>
      </c>
    </row>
    <row r="752" spans="1:16" x14ac:dyDescent="0.25">
      <c r="A752" s="1">
        <v>751</v>
      </c>
      <c r="B752" s="1" t="str">
        <f t="shared" si="89"/>
        <v>c748:e755</v>
      </c>
      <c r="C752" s="1" t="s">
        <v>234</v>
      </c>
      <c r="D752" s="1" t="s">
        <v>1198</v>
      </c>
    </row>
    <row r="753" spans="1:16" x14ac:dyDescent="0.25">
      <c r="A753" s="1">
        <v>752</v>
      </c>
      <c r="B753" s="1" t="str">
        <f t="shared" si="89"/>
        <v>c748:e755</v>
      </c>
      <c r="C753" s="1" t="s">
        <v>1419</v>
      </c>
      <c r="D753" s="1" t="s">
        <v>1199</v>
      </c>
    </row>
    <row r="754" spans="1:16" x14ac:dyDescent="0.25">
      <c r="A754" s="1">
        <v>753</v>
      </c>
      <c r="B754" s="1" t="str">
        <f t="shared" si="89"/>
        <v>c748:e755</v>
      </c>
    </row>
    <row r="755" spans="1:16" x14ac:dyDescent="0.25">
      <c r="A755" s="1">
        <v>754</v>
      </c>
      <c r="B755" s="1" t="str">
        <f t="shared" si="89"/>
        <v>c748:e755</v>
      </c>
      <c r="C755" s="1" t="s">
        <v>1420</v>
      </c>
      <c r="D755" s="1" t="s">
        <v>1200</v>
      </c>
    </row>
    <row r="756" spans="1:16" x14ac:dyDescent="0.25">
      <c r="A756" s="1">
        <v>755</v>
      </c>
      <c r="B756" s="1" t="str">
        <f t="shared" si="89"/>
        <v>c748:e755</v>
      </c>
    </row>
    <row r="757" spans="1:16" x14ac:dyDescent="0.25">
      <c r="A757" s="1">
        <v>756</v>
      </c>
      <c r="B757" s="1" t="str">
        <f t="shared" si="89"/>
        <v>c757:e765</v>
      </c>
      <c r="C757" s="1" t="s">
        <v>233</v>
      </c>
      <c r="D757" s="1" t="s">
        <v>1201</v>
      </c>
      <c r="E757" s="1">
        <v>409</v>
      </c>
      <c r="F757" s="1" t="b">
        <f ca="1">IFERROR(MATCH(H757,Sheet2!G:G,0)&gt;0,FALSE)</f>
        <v>1</v>
      </c>
      <c r="G757" s="1">
        <f>E757</f>
        <v>409</v>
      </c>
      <c r="H757" s="1" t="str">
        <f ca="1">IFERROR(INDEX(INDIRECT($B757),MATCH(H$1,INDIRECT(SUBSTITUTE($B757,"e","c")),0),2),"")</f>
        <v>Mid-Continent Instruments and Avionics</v>
      </c>
      <c r="I757" s="1" t="str">
        <f t="shared" ref="I757:P757" ca="1" si="95">IFERROR(INDEX(INDIRECT($B757),MATCH(I$1,INDIRECT(SUBSTITUTE($B757,"e","c")),0),2),"")</f>
        <v>9400 E. 34th St. North</v>
      </c>
      <c r="J757" s="1" t="str">
        <f t="shared" ca="1" si="95"/>
        <v/>
      </c>
      <c r="K757" s="1" t="str">
        <f t="shared" ca="1" si="95"/>
        <v/>
      </c>
      <c r="L757" s="1" t="str">
        <f t="shared" ca="1" si="95"/>
        <v>Wichita, KS  67226</v>
      </c>
      <c r="M757" s="1" t="str">
        <f t="shared" ca="1" si="95"/>
        <v/>
      </c>
      <c r="N757" s="1" t="str">
        <f t="shared" ca="1" si="95"/>
        <v>316-630-0101</v>
      </c>
      <c r="O757" s="1" t="str">
        <f t="shared" ca="1" si="95"/>
        <v>www.mcico.com</v>
      </c>
      <c r="P757" s="1" t="str">
        <f t="shared" ca="1" si="95"/>
        <v>Mid-Continent Instruments and Avionics is an industry leader in the overhaul, exchange, repair, design and manufacturing of aircraft instruments and avionics for the global aviation industry. The company manufactures more than 25,000 units per year and processes more than 15,000 units in its overhaul, exchange and repair operation.</v>
      </c>
    </row>
    <row r="758" spans="1:16" x14ac:dyDescent="0.25">
      <c r="A758" s="1">
        <v>757</v>
      </c>
      <c r="B758" s="1" t="str">
        <f t="shared" si="89"/>
        <v>c757:e765</v>
      </c>
    </row>
    <row r="759" spans="1:16" x14ac:dyDescent="0.25">
      <c r="A759" s="1">
        <v>758</v>
      </c>
      <c r="B759" s="1" t="str">
        <f t="shared" si="89"/>
        <v>c757:e765</v>
      </c>
      <c r="C759" s="1" t="s">
        <v>240</v>
      </c>
      <c r="D759" s="1" t="s">
        <v>1202</v>
      </c>
    </row>
    <row r="760" spans="1:16" x14ac:dyDescent="0.25">
      <c r="A760" s="1">
        <v>759</v>
      </c>
      <c r="B760" s="1" t="str">
        <f t="shared" si="89"/>
        <v>c757:e765</v>
      </c>
      <c r="C760" s="1" t="s">
        <v>235</v>
      </c>
      <c r="D760" s="1" t="s">
        <v>1203</v>
      </c>
    </row>
    <row r="761" spans="1:16" x14ac:dyDescent="0.25">
      <c r="A761" s="1">
        <v>760</v>
      </c>
      <c r="B761" s="1" t="str">
        <f t="shared" si="89"/>
        <v>c757:e765</v>
      </c>
      <c r="C761" s="1" t="s">
        <v>234</v>
      </c>
      <c r="D761" s="1" t="s">
        <v>1204</v>
      </c>
    </row>
    <row r="762" spans="1:16" x14ac:dyDescent="0.25">
      <c r="A762" s="1">
        <v>761</v>
      </c>
      <c r="B762" s="1" t="str">
        <f t="shared" si="89"/>
        <v>c757:e765</v>
      </c>
      <c r="C762" s="1" t="s">
        <v>1419</v>
      </c>
      <c r="D762" s="1" t="s">
        <v>1205</v>
      </c>
    </row>
    <row r="763" spans="1:16" x14ac:dyDescent="0.25">
      <c r="A763" s="1">
        <v>762</v>
      </c>
      <c r="B763" s="1" t="str">
        <f t="shared" si="89"/>
        <v>c757:e765</v>
      </c>
    </row>
    <row r="764" spans="1:16" x14ac:dyDescent="0.25">
      <c r="A764" s="1">
        <v>763</v>
      </c>
      <c r="B764" s="1" t="str">
        <f t="shared" si="89"/>
        <v>c757:e765</v>
      </c>
      <c r="D764" s="1" t="s">
        <v>1206</v>
      </c>
    </row>
    <row r="765" spans="1:16" x14ac:dyDescent="0.25">
      <c r="A765" s="1">
        <v>764</v>
      </c>
      <c r="B765" s="1" t="str">
        <f t="shared" si="89"/>
        <v>c757:e765</v>
      </c>
      <c r="C765" s="1" t="s">
        <v>1420</v>
      </c>
      <c r="D765" s="1" t="s">
        <v>1207</v>
      </c>
    </row>
    <row r="766" spans="1:16" x14ac:dyDescent="0.25">
      <c r="A766" s="1">
        <v>765</v>
      </c>
      <c r="B766" s="1" t="str">
        <f t="shared" si="89"/>
        <v>c757:e765</v>
      </c>
    </row>
    <row r="767" spans="1:16" x14ac:dyDescent="0.25">
      <c r="A767" s="1">
        <v>766</v>
      </c>
      <c r="B767" s="1" t="str">
        <f t="shared" si="89"/>
        <v>c767:e774</v>
      </c>
      <c r="C767" s="1" t="s">
        <v>233</v>
      </c>
      <c r="D767" s="1" t="s">
        <v>1208</v>
      </c>
      <c r="E767" s="1">
        <v>1017</v>
      </c>
      <c r="F767" s="1" t="b">
        <f ca="1">IFERROR(MATCH(H767,Sheet2!G:G,0)&gt;0,FALSE)</f>
        <v>0</v>
      </c>
      <c r="G767" s="1">
        <f>E767</f>
        <v>1017</v>
      </c>
      <c r="H767" s="1" t="str">
        <f ca="1">IFERROR(INDEX(INDIRECT($B767),MATCH(H$1,INDIRECT(SUBSTITUTE($B767,"e","c")),0),2),"")</f>
        <v>Mid-South Avionics</v>
      </c>
      <c r="I767" s="1" t="str">
        <f t="shared" ref="I767:P767" ca="1" si="96">IFERROR(INDEX(INDIRECT($B767),MATCH(I$1,INDIRECT(SUBSTITUTE($B767,"e","c")),0),2),"")</f>
        <v>950 Mitchell Field Road SE</v>
      </c>
      <c r="J767" s="1" t="str">
        <f t="shared" ca="1" si="96"/>
        <v/>
      </c>
      <c r="K767" s="1" t="str">
        <f t="shared" ca="1" si="96"/>
        <v/>
      </c>
      <c r="L767" s="1" t="str">
        <f t="shared" ca="1" si="96"/>
        <v>Bessemer, AL  35022</v>
      </c>
      <c r="M767" s="1" t="str">
        <f t="shared" ca="1" si="96"/>
        <v/>
      </c>
      <c r="N767" s="1" t="str">
        <f t="shared" ca="1" si="96"/>
        <v>205-349-3502</v>
      </c>
      <c r="O767" s="1" t="str">
        <f t="shared" ca="1" si="96"/>
        <v>www.midsouthavionics.aero</v>
      </c>
      <c r="P767" s="1" t="str">
        <f t="shared" ca="1" si="96"/>
        <v>Contact Mid-South Avionics for information about avionics solutions for your aircraft.</v>
      </c>
    </row>
    <row r="768" spans="1:16" x14ac:dyDescent="0.25">
      <c r="A768" s="1">
        <v>767</v>
      </c>
      <c r="B768" s="1" t="str">
        <f t="shared" si="89"/>
        <v>c767:e774</v>
      </c>
    </row>
    <row r="769" spans="1:16" x14ac:dyDescent="0.25">
      <c r="A769" s="1">
        <v>768</v>
      </c>
      <c r="B769" s="1" t="str">
        <f t="shared" si="89"/>
        <v>c767:e774</v>
      </c>
      <c r="C769" s="1" t="s">
        <v>240</v>
      </c>
      <c r="D769" s="1" t="s">
        <v>1209</v>
      </c>
    </row>
    <row r="770" spans="1:16" x14ac:dyDescent="0.25">
      <c r="A770" s="1">
        <v>769</v>
      </c>
      <c r="B770" s="1" t="str">
        <f t="shared" si="89"/>
        <v>c767:e774</v>
      </c>
      <c r="C770" s="1" t="s">
        <v>235</v>
      </c>
      <c r="D770" s="1" t="s">
        <v>1210</v>
      </c>
    </row>
    <row r="771" spans="1:16" x14ac:dyDescent="0.25">
      <c r="A771" s="1">
        <v>770</v>
      </c>
      <c r="B771" s="1" t="str">
        <f t="shared" ref="B771:B834" si="97">IF(C771="Name:","c"&amp;ROW(A771)&amp;":e"&amp;MATCH("Name:",C772:C2769,0)+ROW(A771)-2,B770)</f>
        <v>c767:e774</v>
      </c>
      <c r="C771" s="1" t="s">
        <v>234</v>
      </c>
      <c r="D771" s="1" t="s">
        <v>1211</v>
      </c>
    </row>
    <row r="772" spans="1:16" x14ac:dyDescent="0.25">
      <c r="A772" s="1">
        <v>771</v>
      </c>
      <c r="B772" s="1" t="str">
        <f t="shared" si="97"/>
        <v>c767:e774</v>
      </c>
      <c r="C772" s="1" t="s">
        <v>1419</v>
      </c>
      <c r="D772" s="1" t="s">
        <v>1212</v>
      </c>
    </row>
    <row r="773" spans="1:16" x14ac:dyDescent="0.25">
      <c r="A773" s="1">
        <v>772</v>
      </c>
      <c r="B773" s="1" t="str">
        <f t="shared" si="97"/>
        <v>c767:e774</v>
      </c>
    </row>
    <row r="774" spans="1:16" x14ac:dyDescent="0.25">
      <c r="A774" s="1">
        <v>773</v>
      </c>
      <c r="B774" s="1" t="str">
        <f t="shared" si="97"/>
        <v>c767:e774</v>
      </c>
      <c r="C774" s="1" t="s">
        <v>1420</v>
      </c>
      <c r="D774" s="1" t="s">
        <v>1213</v>
      </c>
    </row>
    <row r="775" spans="1:16" x14ac:dyDescent="0.25">
      <c r="A775" s="1">
        <v>774</v>
      </c>
      <c r="B775" s="1" t="str">
        <f t="shared" si="97"/>
        <v>c767:e774</v>
      </c>
    </row>
    <row r="776" spans="1:16" x14ac:dyDescent="0.25">
      <c r="A776" s="1">
        <v>775</v>
      </c>
      <c r="B776" s="1" t="str">
        <f t="shared" si="97"/>
        <v>c776:e783</v>
      </c>
      <c r="C776" s="1" t="s">
        <v>233</v>
      </c>
      <c r="D776" s="1" t="s">
        <v>1214</v>
      </c>
      <c r="E776" s="1">
        <v>917</v>
      </c>
      <c r="F776" s="1" t="b">
        <f ca="1">IFERROR(MATCH(H776,Sheet2!G:G,0)&gt;0,FALSE)</f>
        <v>0</v>
      </c>
      <c r="G776" s="1">
        <f>E776</f>
        <v>917</v>
      </c>
      <c r="H776" s="1" t="str">
        <f ca="1">IFERROR(INDEX(INDIRECT($B776),MATCH(H$1,INDIRECT(SUBSTITUTE($B776,"e","c")),0),2),"")</f>
        <v>Millennium International</v>
      </c>
      <c r="I776" s="1" t="str">
        <f t="shared" ref="I776:P776" ca="1" si="98">IFERROR(INDEX(INDIRECT($B776),MATCH(I$1,INDIRECT(SUBSTITUTE($B776,"e","c")),0),2),"")</f>
        <v>1825-2 SW Market St.</v>
      </c>
      <c r="J776" s="1" t="str">
        <f t="shared" ca="1" si="98"/>
        <v/>
      </c>
      <c r="K776" s="1" t="str">
        <f t="shared" ca="1" si="98"/>
        <v/>
      </c>
      <c r="L776" s="1" t="str">
        <f t="shared" ca="1" si="98"/>
        <v>Lee's Summit, MO  64082</v>
      </c>
      <c r="M776" s="1" t="str">
        <f t="shared" ca="1" si="98"/>
        <v/>
      </c>
      <c r="N776" s="1" t="str">
        <f t="shared" ca="1" si="98"/>
        <v>816-524-7777</v>
      </c>
      <c r="O776" s="1" t="str">
        <f t="shared" ca="1" si="98"/>
        <v>www.avionics411.com</v>
      </c>
      <c r="P776" s="1" t="str">
        <f t="shared" ca="1" si="98"/>
        <v>Millennium International provides a new era of support for aircraft avionics. From NextGen upgrades to legacy system repair options, it offers proven solutions for MROs, OEMs, commercial, military and corporate applications. Its unparalleled commitment to quality and industry-leading turn times make Millennium the preferred choice for all your avionics needs.</v>
      </c>
    </row>
    <row r="777" spans="1:16" x14ac:dyDescent="0.25">
      <c r="A777" s="1">
        <v>776</v>
      </c>
      <c r="B777" s="1" t="str">
        <f t="shared" si="97"/>
        <v>c776:e783</v>
      </c>
    </row>
    <row r="778" spans="1:16" x14ac:dyDescent="0.25">
      <c r="A778" s="1">
        <v>777</v>
      </c>
      <c r="B778" s="1" t="str">
        <f t="shared" si="97"/>
        <v>c776:e783</v>
      </c>
      <c r="C778" s="1" t="s">
        <v>240</v>
      </c>
      <c r="D778" s="1" t="s">
        <v>1215</v>
      </c>
    </row>
    <row r="779" spans="1:16" x14ac:dyDescent="0.25">
      <c r="A779" s="1">
        <v>778</v>
      </c>
      <c r="B779" s="1" t="str">
        <f t="shared" si="97"/>
        <v>c776:e783</v>
      </c>
      <c r="C779" s="1" t="s">
        <v>235</v>
      </c>
      <c r="D779" s="1" t="s">
        <v>1059</v>
      </c>
    </row>
    <row r="780" spans="1:16" x14ac:dyDescent="0.25">
      <c r="A780" s="1">
        <v>779</v>
      </c>
      <c r="B780" s="1" t="str">
        <f t="shared" si="97"/>
        <v>c776:e783</v>
      </c>
      <c r="C780" s="1" t="s">
        <v>234</v>
      </c>
      <c r="D780" s="1" t="s">
        <v>1216</v>
      </c>
    </row>
    <row r="781" spans="1:16" x14ac:dyDescent="0.25">
      <c r="A781" s="1">
        <v>780</v>
      </c>
      <c r="B781" s="1" t="str">
        <f t="shared" si="97"/>
        <v>c776:e783</v>
      </c>
      <c r="C781" s="1" t="s">
        <v>1419</v>
      </c>
      <c r="D781" s="1" t="s">
        <v>1217</v>
      </c>
    </row>
    <row r="782" spans="1:16" x14ac:dyDescent="0.25">
      <c r="A782" s="1">
        <v>781</v>
      </c>
      <c r="B782" s="1" t="str">
        <f t="shared" si="97"/>
        <v>c776:e783</v>
      </c>
    </row>
    <row r="783" spans="1:16" x14ac:dyDescent="0.25">
      <c r="A783" s="1">
        <v>782</v>
      </c>
      <c r="B783" s="1" t="str">
        <f t="shared" si="97"/>
        <v>c776:e783</v>
      </c>
      <c r="C783" s="1" t="s">
        <v>1420</v>
      </c>
      <c r="D783" s="1" t="s">
        <v>1218</v>
      </c>
    </row>
    <row r="784" spans="1:16" x14ac:dyDescent="0.25">
      <c r="A784" s="1">
        <v>783</v>
      </c>
      <c r="B784" s="1" t="str">
        <f t="shared" si="97"/>
        <v>c776:e783</v>
      </c>
    </row>
    <row r="785" spans="1:16" x14ac:dyDescent="0.25">
      <c r="A785" s="1">
        <v>784</v>
      </c>
      <c r="B785" s="1" t="str">
        <f t="shared" si="97"/>
        <v>c785:e792</v>
      </c>
      <c r="C785" s="1" t="s">
        <v>233</v>
      </c>
      <c r="D785" s="1" t="s">
        <v>1219</v>
      </c>
      <c r="E785" s="1">
        <v>1016</v>
      </c>
      <c r="F785" s="1" t="b">
        <f ca="1">IFERROR(MATCH(H785,Sheet2!G:G,0)&gt;0,FALSE)</f>
        <v>1</v>
      </c>
      <c r="G785" s="1">
        <f>E785</f>
        <v>1016</v>
      </c>
      <c r="H785" s="1" t="str">
        <f ca="1">IFERROR(INDEX(INDIRECT($B785),MATCH(H$1,INDIRECT(SUBSTITUTE($B785,"e","c")),0),2),"")</f>
        <v>MyGoFlight</v>
      </c>
      <c r="I785" s="1" t="str">
        <f t="shared" ref="I785:P785" ca="1" si="99">IFERROR(INDEX(INDIRECT($B785),MATCH(I$1,INDIRECT(SUBSTITUTE($B785,"e","c")),0),2),"")</f>
        <v>301 Kalamath St. Unit 103</v>
      </c>
      <c r="J785" s="1" t="str">
        <f t="shared" ca="1" si="99"/>
        <v/>
      </c>
      <c r="K785" s="1" t="str">
        <f t="shared" ca="1" si="99"/>
        <v/>
      </c>
      <c r="L785" s="1" t="str">
        <f t="shared" ca="1" si="99"/>
        <v>Denver, CO  80223</v>
      </c>
      <c r="M785" s="1" t="str">
        <f t="shared" ca="1" si="99"/>
        <v/>
      </c>
      <c r="N785" s="1" t="str">
        <f t="shared" ca="1" si="99"/>
        <v>303-364-7400</v>
      </c>
      <c r="O785" s="1" t="str">
        <f t="shared" ca="1" si="99"/>
        <v>www.mgfproducts.com</v>
      </c>
      <c r="P785" s="1" t="str">
        <f t="shared" ca="1" si="99"/>
        <v>MYGOFLIGHT is the leader in iPad pilot gear, advanced display systems and USB power. Its SKYDISPLAY division launched SKYDISPLAY HUD and HUD EVS. These systems make flying safer, especially in weather, at night and to “see” through smoke and fog. Its Infinity Power division expands on its USB accessory charger line to introduce the last USB charger you will ever install. Its products are built with the highest level of advanced engineering, functionality and innovative design.</v>
      </c>
    </row>
    <row r="786" spans="1:16" x14ac:dyDescent="0.25">
      <c r="A786" s="1">
        <v>785</v>
      </c>
      <c r="B786" s="1" t="str">
        <f t="shared" si="97"/>
        <v>c785:e792</v>
      </c>
    </row>
    <row r="787" spans="1:16" x14ac:dyDescent="0.25">
      <c r="A787" s="1">
        <v>786</v>
      </c>
      <c r="B787" s="1" t="str">
        <f t="shared" si="97"/>
        <v>c785:e792</v>
      </c>
      <c r="C787" s="1" t="s">
        <v>240</v>
      </c>
      <c r="D787" s="1" t="s">
        <v>1220</v>
      </c>
    </row>
    <row r="788" spans="1:16" x14ac:dyDescent="0.25">
      <c r="A788" s="1">
        <v>787</v>
      </c>
      <c r="B788" s="1" t="str">
        <f t="shared" si="97"/>
        <v>c785:e792</v>
      </c>
      <c r="C788" s="1" t="s">
        <v>235</v>
      </c>
      <c r="D788" s="1" t="s">
        <v>1221</v>
      </c>
    </row>
    <row r="789" spans="1:16" x14ac:dyDescent="0.25">
      <c r="A789" s="1">
        <v>788</v>
      </c>
      <c r="B789" s="1" t="str">
        <f t="shared" si="97"/>
        <v>c785:e792</v>
      </c>
      <c r="C789" s="1" t="s">
        <v>234</v>
      </c>
      <c r="D789" s="1" t="s">
        <v>1222</v>
      </c>
    </row>
    <row r="790" spans="1:16" x14ac:dyDescent="0.25">
      <c r="A790" s="1">
        <v>789</v>
      </c>
      <c r="B790" s="1" t="str">
        <f t="shared" si="97"/>
        <v>c785:e792</v>
      </c>
      <c r="C790" s="1" t="s">
        <v>1419</v>
      </c>
      <c r="D790" s="1" t="s">
        <v>1223</v>
      </c>
    </row>
    <row r="791" spans="1:16" x14ac:dyDescent="0.25">
      <c r="A791" s="1">
        <v>790</v>
      </c>
      <c r="B791" s="1" t="str">
        <f t="shared" si="97"/>
        <v>c785:e792</v>
      </c>
    </row>
    <row r="792" spans="1:16" x14ac:dyDescent="0.25">
      <c r="A792" s="1">
        <v>791</v>
      </c>
      <c r="B792" s="1" t="str">
        <f t="shared" si="97"/>
        <v>c785:e792</v>
      </c>
      <c r="C792" s="1" t="s">
        <v>1420</v>
      </c>
      <c r="D792" s="1" t="s">
        <v>1224</v>
      </c>
    </row>
    <row r="793" spans="1:16" x14ac:dyDescent="0.25">
      <c r="A793" s="1">
        <v>792</v>
      </c>
      <c r="B793" s="1" t="str">
        <f t="shared" si="97"/>
        <v>c785:e792</v>
      </c>
    </row>
    <row r="794" spans="1:16" x14ac:dyDescent="0.25">
      <c r="A794" s="1">
        <v>793</v>
      </c>
      <c r="B794" s="1" t="str">
        <f t="shared" si="97"/>
        <v>c794:e801</v>
      </c>
      <c r="C794" s="1" t="s">
        <v>233</v>
      </c>
      <c r="D794" s="1" t="s">
        <v>1225</v>
      </c>
      <c r="E794" s="1">
        <v>109</v>
      </c>
      <c r="F794" s="1" t="b">
        <f ca="1">IFERROR(MATCH(H794,Sheet2!G:G,0)&gt;0,FALSE)</f>
        <v>0</v>
      </c>
      <c r="G794" s="1">
        <f>E794</f>
        <v>109</v>
      </c>
      <c r="H794" s="1" t="str">
        <f ca="1">IFERROR(INDEX(INDIRECT($B794),MATCH(H$1,INDIRECT(SUBSTITUTE($B794,"e","c")),0),2),"")</f>
        <v>Nav-Aids Ltd.</v>
      </c>
      <c r="I794" s="1" t="str">
        <f t="shared" ref="I794:P794" ca="1" si="100">IFERROR(INDEX(INDIRECT($B794),MATCH(I$1,INDIRECT(SUBSTITUTE($B794,"e","c")),0),2),"")</f>
        <v>2955 Diab St.</v>
      </c>
      <c r="J794" s="1" t="str">
        <f t="shared" ca="1" si="100"/>
        <v/>
      </c>
      <c r="K794" s="1" t="str">
        <f t="shared" ca="1" si="100"/>
        <v/>
      </c>
      <c r="L794" s="1" t="str">
        <f t="shared" ca="1" si="100"/>
        <v>Montreal, QC  H4S 1M1  Canada</v>
      </c>
      <c r="M794" s="1" t="str">
        <f t="shared" ca="1" si="100"/>
        <v/>
      </c>
      <c r="N794" s="1" t="str">
        <f t="shared" ca="1" si="100"/>
        <v>514-332-3077</v>
      </c>
      <c r="O794" s="1" t="str">
        <f t="shared" ca="1" si="100"/>
        <v>www.navaidsltd.net</v>
      </c>
      <c r="P794" s="1" t="str">
        <f t="shared" ca="1" si="100"/>
        <v>Nav-Aids has been manufacturing the finest pitot-static test adapters and kits for fixed-wing aircraft and helicopters for more than 55 years. Approved by all major OEMs and preferred by professionals around the world, Nav-Aids is ready to support all your air data testing requirements.</v>
      </c>
    </row>
    <row r="795" spans="1:16" x14ac:dyDescent="0.25">
      <c r="A795" s="1">
        <v>794</v>
      </c>
      <c r="B795" s="1" t="str">
        <f t="shared" si="97"/>
        <v>c794:e801</v>
      </c>
    </row>
    <row r="796" spans="1:16" x14ac:dyDescent="0.25">
      <c r="A796" s="1">
        <v>795</v>
      </c>
      <c r="B796" s="1" t="str">
        <f t="shared" si="97"/>
        <v>c794:e801</v>
      </c>
      <c r="C796" s="1" t="s">
        <v>240</v>
      </c>
      <c r="D796" s="1" t="s">
        <v>1226</v>
      </c>
    </row>
    <row r="797" spans="1:16" x14ac:dyDescent="0.25">
      <c r="A797" s="1">
        <v>796</v>
      </c>
      <c r="B797" s="1" t="str">
        <f t="shared" si="97"/>
        <v>c794:e801</v>
      </c>
      <c r="C797" s="1" t="s">
        <v>235</v>
      </c>
      <c r="D797" s="1" t="s">
        <v>1227</v>
      </c>
    </row>
    <row r="798" spans="1:16" x14ac:dyDescent="0.25">
      <c r="A798" s="1">
        <v>797</v>
      </c>
      <c r="B798" s="1" t="str">
        <f t="shared" si="97"/>
        <v>c794:e801</v>
      </c>
      <c r="C798" s="1" t="s">
        <v>234</v>
      </c>
      <c r="D798" s="1" t="s">
        <v>1228</v>
      </c>
    </row>
    <row r="799" spans="1:16" x14ac:dyDescent="0.25">
      <c r="A799" s="1">
        <v>798</v>
      </c>
      <c r="B799" s="1" t="str">
        <f t="shared" si="97"/>
        <v>c794:e801</v>
      </c>
      <c r="C799" s="1" t="s">
        <v>1419</v>
      </c>
      <c r="D799" s="1" t="s">
        <v>1229</v>
      </c>
    </row>
    <row r="800" spans="1:16" x14ac:dyDescent="0.25">
      <c r="A800" s="1">
        <v>799</v>
      </c>
      <c r="B800" s="1" t="str">
        <f t="shared" si="97"/>
        <v>c794:e801</v>
      </c>
    </row>
    <row r="801" spans="1:16" x14ac:dyDescent="0.25">
      <c r="A801" s="1">
        <v>800</v>
      </c>
      <c r="B801" s="1" t="str">
        <f t="shared" si="97"/>
        <v>c794:e801</v>
      </c>
      <c r="C801" s="1" t="s">
        <v>1420</v>
      </c>
      <c r="D801" s="1" t="s">
        <v>1230</v>
      </c>
    </row>
    <row r="802" spans="1:16" x14ac:dyDescent="0.25">
      <c r="A802" s="1">
        <v>801</v>
      </c>
      <c r="B802" s="1" t="str">
        <f t="shared" si="97"/>
        <v>c794:e801</v>
      </c>
    </row>
    <row r="803" spans="1:16" x14ac:dyDescent="0.25">
      <c r="A803" s="1">
        <v>802</v>
      </c>
      <c r="B803" s="1" t="str">
        <f t="shared" si="97"/>
        <v>c803:e810</v>
      </c>
      <c r="C803" s="1" t="s">
        <v>233</v>
      </c>
      <c r="D803" s="1" t="s">
        <v>1231</v>
      </c>
      <c r="E803" s="1">
        <v>1211</v>
      </c>
      <c r="F803" s="1" t="b">
        <f ca="1">IFERROR(MATCH(H803,Sheet2!G:G,0)&gt;0,FALSE)</f>
        <v>0</v>
      </c>
      <c r="G803" s="1">
        <f>E803</f>
        <v>1211</v>
      </c>
      <c r="H803" s="1" t="str">
        <f ca="1">IFERROR(INDEX(INDIRECT($B803),MATCH(H$1,INDIRECT(SUBSTITUTE($B803,"e","c")),0),2),"")</f>
        <v>NextOp</v>
      </c>
      <c r="I803" s="1" t="str">
        <f t="shared" ref="I803:P803" ca="1" si="101">IFERROR(INDEX(INDIRECT($B803),MATCH(I$1,INDIRECT(SUBSTITUTE($B803,"e","c")),0),2),"")</f>
        <v>5208 Magazine St.</v>
      </c>
      <c r="J803" s="1" t="str">
        <f t="shared" ca="1" si="101"/>
        <v/>
      </c>
      <c r="K803" s="1" t="str">
        <f t="shared" ca="1" si="101"/>
        <v/>
      </c>
      <c r="L803" s="1" t="str">
        <f t="shared" ca="1" si="101"/>
        <v>New Orleans, LA  70115</v>
      </c>
      <c r="M803" s="1" t="str">
        <f t="shared" ca="1" si="101"/>
        <v/>
      </c>
      <c r="N803" s="1" t="str">
        <f t="shared" ca="1" si="101"/>
        <v>504-355-7307</v>
      </c>
      <c r="O803" s="1" t="str">
        <f t="shared" ca="1" si="101"/>
        <v>www.nextopvets.org</v>
      </c>
      <c r="P803" s="1" t="str">
        <f t="shared" ca="1" si="101"/>
        <v>NextOp is a 501(c)(3) nonprofit dedicated to serving post-9/11, middle-enlisted service members in their career search. The organization was founded in Houston in 2015 with a mission of bridging the gap between diverse, talented, veteran candidates and companies that value veterans on their team. So far, it has helped place over 2,600 veterans into careers with an average starting salary of approximately $58,000. The team of employment coordinators coach and mentor each candidate one-to-one – from industry and career brainstorming through placement and beyond.</v>
      </c>
    </row>
    <row r="804" spans="1:16" x14ac:dyDescent="0.25">
      <c r="A804" s="1">
        <v>803</v>
      </c>
      <c r="B804" s="1" t="str">
        <f t="shared" si="97"/>
        <v>c803:e810</v>
      </c>
    </row>
    <row r="805" spans="1:16" x14ac:dyDescent="0.25">
      <c r="A805" s="1">
        <v>804</v>
      </c>
      <c r="B805" s="1" t="str">
        <f t="shared" si="97"/>
        <v>c803:e810</v>
      </c>
      <c r="C805" s="1" t="s">
        <v>240</v>
      </c>
      <c r="D805" s="1" t="s">
        <v>1232</v>
      </c>
    </row>
    <row r="806" spans="1:16" x14ac:dyDescent="0.25">
      <c r="A806" s="1">
        <v>805</v>
      </c>
      <c r="B806" s="1" t="str">
        <f t="shared" si="97"/>
        <v>c803:e810</v>
      </c>
      <c r="C806" s="1" t="s">
        <v>235</v>
      </c>
      <c r="D806" s="1" t="s">
        <v>1233</v>
      </c>
    </row>
    <row r="807" spans="1:16" x14ac:dyDescent="0.25">
      <c r="A807" s="1">
        <v>806</v>
      </c>
      <c r="B807" s="1" t="str">
        <f t="shared" si="97"/>
        <v>c803:e810</v>
      </c>
      <c r="C807" s="1" t="s">
        <v>234</v>
      </c>
      <c r="D807" s="1" t="s">
        <v>1234</v>
      </c>
    </row>
    <row r="808" spans="1:16" x14ac:dyDescent="0.25">
      <c r="A808" s="1">
        <v>807</v>
      </c>
      <c r="B808" s="1" t="str">
        <f t="shared" si="97"/>
        <v>c803:e810</v>
      </c>
      <c r="C808" s="1" t="s">
        <v>1419</v>
      </c>
      <c r="D808" s="1" t="s">
        <v>1235</v>
      </c>
    </row>
    <row r="809" spans="1:16" x14ac:dyDescent="0.25">
      <c r="A809" s="1">
        <v>808</v>
      </c>
      <c r="B809" s="1" t="str">
        <f t="shared" si="97"/>
        <v>c803:e810</v>
      </c>
    </row>
    <row r="810" spans="1:16" x14ac:dyDescent="0.25">
      <c r="A810" s="1">
        <v>809</v>
      </c>
      <c r="B810" s="1" t="str">
        <f t="shared" si="97"/>
        <v>c803:e810</v>
      </c>
      <c r="C810" s="1" t="s">
        <v>1420</v>
      </c>
      <c r="D810" s="1" t="s">
        <v>1236</v>
      </c>
    </row>
    <row r="811" spans="1:16" x14ac:dyDescent="0.25">
      <c r="A811" s="1">
        <v>810</v>
      </c>
      <c r="B811" s="1" t="str">
        <f t="shared" si="97"/>
        <v>c803:e810</v>
      </c>
    </row>
    <row r="812" spans="1:16" x14ac:dyDescent="0.25">
      <c r="A812" s="1">
        <v>811</v>
      </c>
      <c r="B812" s="1" t="str">
        <f t="shared" si="97"/>
        <v>c812:e819</v>
      </c>
      <c r="C812" s="1" t="s">
        <v>233</v>
      </c>
      <c r="D812" s="1" t="s">
        <v>1237</v>
      </c>
      <c r="E812" s="1">
        <v>418</v>
      </c>
      <c r="F812" s="1" t="b">
        <f ca="1">IFERROR(MATCH(H812,Sheet2!G:G,0)&gt;0,FALSE)</f>
        <v>0</v>
      </c>
      <c r="G812" s="1">
        <f>E812</f>
        <v>418</v>
      </c>
      <c r="H812" s="1" t="str">
        <f ca="1">IFERROR(INDEX(INDIRECT($B812),MATCH(H$1,INDIRECT(SUBSTITUTE($B812,"e","c")),0),2),"")</f>
        <v>One Mile Up Inc.</v>
      </c>
      <c r="I812" s="1" t="str">
        <f t="shared" ref="I812:P812" ca="1" si="102">IFERROR(INDEX(INDIRECT($B812),MATCH(I$1,INDIRECT(SUBSTITUTE($B812,"e","c")),0),2),"")</f>
        <v>4354 Greenberry Lane</v>
      </c>
      <c r="J812" s="1" t="str">
        <f t="shared" ca="1" si="102"/>
        <v/>
      </c>
      <c r="K812" s="1" t="str">
        <f t="shared" ca="1" si="102"/>
        <v/>
      </c>
      <c r="L812" s="1" t="str">
        <f t="shared" ca="1" si="102"/>
        <v>Annandale, VA  22003</v>
      </c>
      <c r="M812" s="1" t="str">
        <f t="shared" ca="1" si="102"/>
        <v/>
      </c>
      <c r="N812" s="1" t="str">
        <f t="shared" ca="1" si="102"/>
        <v>703-642-1177</v>
      </c>
      <c r="O812" s="1" t="str">
        <f t="shared" ca="1" si="102"/>
        <v>www.panelplanner.com</v>
      </c>
      <c r="P812" s="1" t="str">
        <f t="shared" ca="1" si="102"/>
        <v>Panel Planner is the solution for designing and fabricating instrument panels for certificated and experimental aircraft; it is made for the repair/refit station, avionics department or manufacturer. Panel Planner requires no CAD experience. Simply drag full-color, photo-realistic instruments on a blank panel template. Panel Planner tracks cost, weight, and peak current, generates an equipment list, hole-cutting templates and color mock-ups.</v>
      </c>
    </row>
    <row r="813" spans="1:16" x14ac:dyDescent="0.25">
      <c r="A813" s="1">
        <v>812</v>
      </c>
      <c r="B813" s="1" t="str">
        <f t="shared" si="97"/>
        <v>c812:e819</v>
      </c>
    </row>
    <row r="814" spans="1:16" x14ac:dyDescent="0.25">
      <c r="A814" s="1">
        <v>813</v>
      </c>
      <c r="B814" s="1" t="str">
        <f t="shared" si="97"/>
        <v>c812:e819</v>
      </c>
      <c r="C814" s="1" t="s">
        <v>240</v>
      </c>
      <c r="D814" s="1" t="s">
        <v>1238</v>
      </c>
    </row>
    <row r="815" spans="1:16" x14ac:dyDescent="0.25">
      <c r="A815" s="1">
        <v>814</v>
      </c>
      <c r="B815" s="1" t="str">
        <f t="shared" si="97"/>
        <v>c812:e819</v>
      </c>
      <c r="C815" s="1" t="s">
        <v>235</v>
      </c>
      <c r="D815" s="1" t="s">
        <v>1239</v>
      </c>
    </row>
    <row r="816" spans="1:16" x14ac:dyDescent="0.25">
      <c r="A816" s="1">
        <v>815</v>
      </c>
      <c r="B816" s="1" t="str">
        <f t="shared" si="97"/>
        <v>c812:e819</v>
      </c>
      <c r="C816" s="1" t="s">
        <v>234</v>
      </c>
      <c r="D816" s="1" t="s">
        <v>1240</v>
      </c>
    </row>
    <row r="817" spans="1:16" x14ac:dyDescent="0.25">
      <c r="A817" s="1">
        <v>816</v>
      </c>
      <c r="B817" s="1" t="str">
        <f t="shared" si="97"/>
        <v>c812:e819</v>
      </c>
      <c r="C817" s="1" t="s">
        <v>1419</v>
      </c>
      <c r="D817" s="1" t="s">
        <v>1241</v>
      </c>
    </row>
    <row r="818" spans="1:16" x14ac:dyDescent="0.25">
      <c r="A818" s="1">
        <v>817</v>
      </c>
      <c r="B818" s="1" t="str">
        <f t="shared" si="97"/>
        <v>c812:e819</v>
      </c>
    </row>
    <row r="819" spans="1:16" x14ac:dyDescent="0.25">
      <c r="A819" s="1">
        <v>818</v>
      </c>
      <c r="B819" s="1" t="str">
        <f t="shared" si="97"/>
        <v>c812:e819</v>
      </c>
      <c r="C819" s="1" t="s">
        <v>1420</v>
      </c>
      <c r="D819" s="1" t="s">
        <v>1242</v>
      </c>
    </row>
    <row r="820" spans="1:16" x14ac:dyDescent="0.25">
      <c r="A820" s="1">
        <v>819</v>
      </c>
      <c r="B820" s="1" t="str">
        <f t="shared" si="97"/>
        <v>c812:e819</v>
      </c>
    </row>
    <row r="821" spans="1:16" x14ac:dyDescent="0.25">
      <c r="A821" s="1">
        <v>820</v>
      </c>
      <c r="B821" s="1" t="str">
        <f t="shared" si="97"/>
        <v>c821:e829</v>
      </c>
      <c r="C821" s="1" t="s">
        <v>233</v>
      </c>
      <c r="D821" s="1" t="s">
        <v>1243</v>
      </c>
      <c r="E821" s="1">
        <v>221</v>
      </c>
      <c r="F821" s="1" t="b">
        <f ca="1">IFERROR(MATCH(H821,Sheet2!G:G,0)&gt;0,FALSE)</f>
        <v>0</v>
      </c>
      <c r="G821" s="1">
        <f>E821</f>
        <v>221</v>
      </c>
      <c r="H821" s="1" t="str">
        <f ca="1">IFERROR(INDEX(INDIRECT($B821),MATCH(H$1,INDIRECT(SUBSTITUTE($B821,"e","c")),0),2),"")</f>
        <v>Orban Microwave Inc.</v>
      </c>
      <c r="I821" s="1" t="str">
        <f t="shared" ref="I821:P821" ca="1" si="103">IFERROR(INDEX(INDIRECT($B821),MATCH(I$1,INDIRECT(SUBSTITUTE($B821,"e","c")),0),2),"")</f>
        <v>11333 Lake Underhill Road</v>
      </c>
      <c r="J821" s="1" t="str">
        <f t="shared" ca="1" si="103"/>
        <v>Ste 104</v>
      </c>
      <c r="K821" s="1" t="str">
        <f t="shared" ca="1" si="103"/>
        <v/>
      </c>
      <c r="L821" s="1" t="str">
        <f t="shared" ca="1" si="103"/>
        <v>Orlando, FL  32825</v>
      </c>
      <c r="M821" s="1" t="str">
        <f t="shared" ca="1" si="103"/>
        <v/>
      </c>
      <c r="N821" s="1" t="str">
        <f t="shared" ca="1" si="103"/>
        <v>321-200-0080</v>
      </c>
      <c r="O821" s="1" t="str">
        <f t="shared" ca="1" si="103"/>
        <v>www.orbanmicrowave.com</v>
      </c>
      <c r="P821" s="1" t="str">
        <f t="shared" ca="1" si="103"/>
        <v>Orban Microwave designs, manufactures and supports products that target the SATCOM, GNSS, avionics, ELT, UAV and other markets. Antenna topologies include patch antennas, quadrifilar antennas and arrays. RF and microwave subsystems work includes transponders, low noise and power amplifiers and repeaters in the VHF through Ka-Band range.</v>
      </c>
    </row>
    <row r="822" spans="1:16" x14ac:dyDescent="0.25">
      <c r="A822" s="1">
        <v>821</v>
      </c>
      <c r="B822" s="1" t="str">
        <f t="shared" si="97"/>
        <v>c821:e829</v>
      </c>
    </row>
    <row r="823" spans="1:16" x14ac:dyDescent="0.25">
      <c r="A823" s="1">
        <v>822</v>
      </c>
      <c r="B823" s="1" t="str">
        <f t="shared" si="97"/>
        <v>c821:e829</v>
      </c>
      <c r="C823" s="1" t="s">
        <v>240</v>
      </c>
      <c r="D823" s="1" t="s">
        <v>1244</v>
      </c>
    </row>
    <row r="824" spans="1:16" x14ac:dyDescent="0.25">
      <c r="A824" s="1">
        <v>823</v>
      </c>
      <c r="B824" s="1" t="str">
        <f t="shared" si="97"/>
        <v>c821:e829</v>
      </c>
      <c r="C824" s="1" t="s">
        <v>245</v>
      </c>
      <c r="D824" s="1" t="s">
        <v>1245</v>
      </c>
    </row>
    <row r="825" spans="1:16" x14ac:dyDescent="0.25">
      <c r="A825" s="1">
        <v>824</v>
      </c>
      <c r="B825" s="1" t="str">
        <f t="shared" si="97"/>
        <v>c821:e829</v>
      </c>
      <c r="C825" s="1" t="s">
        <v>235</v>
      </c>
      <c r="D825" s="1" t="s">
        <v>1246</v>
      </c>
    </row>
    <row r="826" spans="1:16" x14ac:dyDescent="0.25">
      <c r="A826" s="1">
        <v>825</v>
      </c>
      <c r="B826" s="1" t="str">
        <f t="shared" si="97"/>
        <v>c821:e829</v>
      </c>
      <c r="C826" s="1" t="s">
        <v>234</v>
      </c>
      <c r="D826" s="1" t="s">
        <v>1247</v>
      </c>
    </row>
    <row r="827" spans="1:16" x14ac:dyDescent="0.25">
      <c r="A827" s="1">
        <v>826</v>
      </c>
      <c r="B827" s="1" t="str">
        <f t="shared" si="97"/>
        <v>c821:e829</v>
      </c>
      <c r="C827" s="1" t="s">
        <v>1419</v>
      </c>
      <c r="D827" s="1" t="s">
        <v>1248</v>
      </c>
    </row>
    <row r="828" spans="1:16" x14ac:dyDescent="0.25">
      <c r="A828" s="1">
        <v>827</v>
      </c>
      <c r="B828" s="1" t="str">
        <f t="shared" si="97"/>
        <v>c821:e829</v>
      </c>
    </row>
    <row r="829" spans="1:16" x14ac:dyDescent="0.25">
      <c r="A829" s="1">
        <v>828</v>
      </c>
      <c r="B829" s="1" t="str">
        <f t="shared" si="97"/>
        <v>c821:e829</v>
      </c>
      <c r="C829" s="1" t="s">
        <v>1420</v>
      </c>
      <c r="D829" s="1" t="s">
        <v>1249</v>
      </c>
    </row>
    <row r="830" spans="1:16" x14ac:dyDescent="0.25">
      <c r="A830" s="1">
        <v>829</v>
      </c>
      <c r="B830" s="1" t="str">
        <f t="shared" si="97"/>
        <v>c821:e829</v>
      </c>
    </row>
    <row r="831" spans="1:16" x14ac:dyDescent="0.25">
      <c r="A831" s="1">
        <v>830</v>
      </c>
      <c r="B831" s="1" t="str">
        <f t="shared" si="97"/>
        <v>c831:e838</v>
      </c>
      <c r="C831" s="1" t="s">
        <v>233</v>
      </c>
      <c r="D831" s="1" t="s">
        <v>1250</v>
      </c>
      <c r="E831" s="1">
        <v>1218</v>
      </c>
      <c r="F831" s="1" t="b">
        <f ca="1">IFERROR(MATCH(H831,Sheet2!G:G,0)&gt;0,FALSE)</f>
        <v>0</v>
      </c>
      <c r="G831" s="1">
        <f>E831</f>
        <v>1218</v>
      </c>
      <c r="H831" s="1" t="str">
        <f ca="1">IFERROR(INDEX(INDIRECT($B831),MATCH(H$1,INDIRECT(SUBSTITUTE($B831,"e","c")),0),2),"")</f>
        <v>Pacific Southwest Instruments</v>
      </c>
      <c r="I831" s="1" t="str">
        <f t="shared" ref="I831:P831" ca="1" si="104">IFERROR(INDEX(INDIRECT($B831),MATCH(I$1,INDIRECT(SUBSTITUTE($B831,"e","c")),0),2),"")</f>
        <v>1721 Railroad St.</v>
      </c>
      <c r="J831" s="1" t="str">
        <f t="shared" ca="1" si="104"/>
        <v/>
      </c>
      <c r="K831" s="1" t="str">
        <f t="shared" ca="1" si="104"/>
        <v/>
      </c>
      <c r="L831" s="1" t="str">
        <f t="shared" ca="1" si="104"/>
        <v>Corona, CA  92880</v>
      </c>
      <c r="M831" s="1" t="str">
        <f t="shared" ca="1" si="104"/>
        <v/>
      </c>
      <c r="N831" s="1" t="str">
        <f t="shared" ca="1" si="104"/>
        <v>951-737-0790</v>
      </c>
      <c r="O831" s="1" t="str">
        <f t="shared" ca="1" si="104"/>
        <v>www.psilabs.com</v>
      </c>
      <c r="P831" s="1" t="str">
        <f t="shared" ca="1" si="104"/>
        <v>PSI specializes in the service of aircraft instruments and avionics exchange and overhaul. PSI’s capability list consists of more than 55,000 part numbers of panel- and remote-mounted gyros and indicators for fixed-wing, rotor-wing, general aviation, commercial, business and military applications.</v>
      </c>
    </row>
    <row r="832" spans="1:16" x14ac:dyDescent="0.25">
      <c r="A832" s="1">
        <v>831</v>
      </c>
      <c r="B832" s="1" t="str">
        <f t="shared" si="97"/>
        <v>c831:e838</v>
      </c>
    </row>
    <row r="833" spans="1:16" x14ac:dyDescent="0.25">
      <c r="A833" s="1">
        <v>832</v>
      </c>
      <c r="B833" s="1" t="str">
        <f t="shared" si="97"/>
        <v>c831:e838</v>
      </c>
      <c r="C833" s="1" t="s">
        <v>240</v>
      </c>
      <c r="D833" s="1" t="s">
        <v>1251</v>
      </c>
    </row>
    <row r="834" spans="1:16" x14ac:dyDescent="0.25">
      <c r="A834" s="1">
        <v>833</v>
      </c>
      <c r="B834" s="1" t="str">
        <f t="shared" si="97"/>
        <v>c831:e838</v>
      </c>
      <c r="C834" s="1" t="s">
        <v>235</v>
      </c>
      <c r="D834" s="1" t="s">
        <v>751</v>
      </c>
    </row>
    <row r="835" spans="1:16" x14ac:dyDescent="0.25">
      <c r="A835" s="1">
        <v>834</v>
      </c>
      <c r="B835" s="1" t="str">
        <f t="shared" ref="B835:B898" si="105">IF(C835="Name:","c"&amp;ROW(A835)&amp;":e"&amp;MATCH("Name:",C836:C2833,0)+ROW(A835)-2,B834)</f>
        <v>c831:e838</v>
      </c>
      <c r="C835" s="1" t="s">
        <v>234</v>
      </c>
      <c r="D835" s="1" t="s">
        <v>1252</v>
      </c>
    </row>
    <row r="836" spans="1:16" x14ac:dyDescent="0.25">
      <c r="A836" s="1">
        <v>835</v>
      </c>
      <c r="B836" s="1" t="str">
        <f t="shared" si="105"/>
        <v>c831:e838</v>
      </c>
      <c r="C836" s="1" t="s">
        <v>1419</v>
      </c>
      <c r="D836" s="1" t="s">
        <v>1253</v>
      </c>
    </row>
    <row r="837" spans="1:16" x14ac:dyDescent="0.25">
      <c r="A837" s="1">
        <v>836</v>
      </c>
      <c r="B837" s="1" t="str">
        <f t="shared" si="105"/>
        <v>c831:e838</v>
      </c>
    </row>
    <row r="838" spans="1:16" x14ac:dyDescent="0.25">
      <c r="A838" s="1">
        <v>837</v>
      </c>
      <c r="B838" s="1" t="str">
        <f t="shared" si="105"/>
        <v>c831:e838</v>
      </c>
      <c r="C838" s="1" t="s">
        <v>1420</v>
      </c>
      <c r="D838" s="1" t="s">
        <v>1254</v>
      </c>
    </row>
    <row r="839" spans="1:16" x14ac:dyDescent="0.25">
      <c r="A839" s="1">
        <v>838</v>
      </c>
      <c r="B839" s="1" t="str">
        <f t="shared" si="105"/>
        <v>c831:e838</v>
      </c>
    </row>
    <row r="840" spans="1:16" x14ac:dyDescent="0.25">
      <c r="A840" s="1">
        <v>839</v>
      </c>
      <c r="B840" s="1" t="str">
        <f t="shared" si="105"/>
        <v>c840:e848</v>
      </c>
      <c r="C840" s="1" t="s">
        <v>233</v>
      </c>
      <c r="D840" s="1" t="s">
        <v>1255</v>
      </c>
      <c r="E840" s="1">
        <v>1206</v>
      </c>
      <c r="F840" s="1" t="b">
        <f ca="1">IFERROR(MATCH(H840,Sheet2!G:G,0)&gt;0,FALSE)</f>
        <v>0</v>
      </c>
      <c r="G840" s="1">
        <f>E840</f>
        <v>1206</v>
      </c>
      <c r="H840" s="1" t="str">
        <f ca="1">IFERROR(INDEX(INDIRECT($B840),MATCH(H$1,INDIRECT(SUBSTITUTE($B840,"e","c")),0),2),"")</f>
        <v>Peregrine</v>
      </c>
      <c r="I840" s="1" t="str">
        <f t="shared" ref="I840:P840" ca="1" si="106">IFERROR(INDEX(INDIRECT($B840),MATCH(I$1,INDIRECT(SUBSTITUTE($B840,"e","c")),0),2),"")</f>
        <v>7385 S Peoria St.</v>
      </c>
      <c r="J840" s="1" t="str">
        <f t="shared" ca="1" si="106"/>
        <v>Unit C4</v>
      </c>
      <c r="K840" s="1" t="str">
        <f t="shared" ca="1" si="106"/>
        <v/>
      </c>
      <c r="L840" s="1" t="str">
        <f t="shared" ca="1" si="106"/>
        <v>Englewood, CO  80112</v>
      </c>
      <c r="M840" s="1" t="str">
        <f t="shared" ca="1" si="106"/>
        <v/>
      </c>
      <c r="N840" s="1" t="str">
        <f t="shared" ca="1" si="106"/>
        <v>303-521-3838</v>
      </c>
      <c r="O840" s="1" t="str">
        <f t="shared" ca="1" si="106"/>
        <v>www.peregrine.aero</v>
      </c>
      <c r="P840" s="1" t="str">
        <f t="shared" ca="1" si="106"/>
        <v>Peregrine provides advanced systems engineering services and integrated electronic solutions to the general/business aviation industry, specializing in ADS-B, TCAS II, and FANS 1/A+ solutions. Peregrine is here to assist with the development, integration and, ultimately, STC or TC for both Part 23 and 25 and Part 27 and 29 certificates.</v>
      </c>
    </row>
    <row r="841" spans="1:16" x14ac:dyDescent="0.25">
      <c r="A841" s="1">
        <v>840</v>
      </c>
      <c r="B841" s="1" t="str">
        <f t="shared" si="105"/>
        <v>c840:e848</v>
      </c>
    </row>
    <row r="842" spans="1:16" x14ac:dyDescent="0.25">
      <c r="A842" s="1">
        <v>841</v>
      </c>
      <c r="B842" s="1" t="str">
        <f t="shared" si="105"/>
        <v>c840:e848</v>
      </c>
      <c r="C842" s="1" t="s">
        <v>240</v>
      </c>
      <c r="D842" s="1" t="s">
        <v>1256</v>
      </c>
    </row>
    <row r="843" spans="1:16" x14ac:dyDescent="0.25">
      <c r="A843" s="1">
        <v>842</v>
      </c>
      <c r="B843" s="1" t="str">
        <f t="shared" si="105"/>
        <v>c840:e848</v>
      </c>
      <c r="C843" s="1" t="s">
        <v>245</v>
      </c>
      <c r="D843" s="1" t="s">
        <v>1257</v>
      </c>
    </row>
    <row r="844" spans="1:16" x14ac:dyDescent="0.25">
      <c r="A844" s="1">
        <v>843</v>
      </c>
      <c r="B844" s="1" t="str">
        <f t="shared" si="105"/>
        <v>c840:e848</v>
      </c>
      <c r="C844" s="1" t="s">
        <v>235</v>
      </c>
      <c r="D844" s="1" t="s">
        <v>1258</v>
      </c>
    </row>
    <row r="845" spans="1:16" x14ac:dyDescent="0.25">
      <c r="A845" s="1">
        <v>844</v>
      </c>
      <c r="B845" s="1" t="str">
        <f t="shared" si="105"/>
        <v>c840:e848</v>
      </c>
      <c r="C845" s="1" t="s">
        <v>234</v>
      </c>
      <c r="D845" s="1" t="s">
        <v>1259</v>
      </c>
    </row>
    <row r="846" spans="1:16" x14ac:dyDescent="0.25">
      <c r="A846" s="1">
        <v>845</v>
      </c>
      <c r="B846" s="1" t="str">
        <f t="shared" si="105"/>
        <v>c840:e848</v>
      </c>
      <c r="C846" s="1" t="s">
        <v>1419</v>
      </c>
      <c r="D846" s="1" t="s">
        <v>1260</v>
      </c>
    </row>
    <row r="847" spans="1:16" x14ac:dyDescent="0.25">
      <c r="A847" s="1">
        <v>846</v>
      </c>
      <c r="B847" s="1" t="str">
        <f t="shared" si="105"/>
        <v>c840:e848</v>
      </c>
    </row>
    <row r="848" spans="1:16" x14ac:dyDescent="0.25">
      <c r="A848" s="1">
        <v>847</v>
      </c>
      <c r="B848" s="1" t="str">
        <f t="shared" si="105"/>
        <v>c840:e848</v>
      </c>
      <c r="C848" s="1" t="s">
        <v>1420</v>
      </c>
      <c r="D848" s="1" t="s">
        <v>1261</v>
      </c>
    </row>
    <row r="849" spans="1:16" x14ac:dyDescent="0.25">
      <c r="A849" s="1">
        <v>848</v>
      </c>
      <c r="B849" s="1" t="str">
        <f t="shared" si="105"/>
        <v>c840:e848</v>
      </c>
    </row>
    <row r="850" spans="1:16" x14ac:dyDescent="0.25">
      <c r="A850" s="1">
        <v>849</v>
      </c>
      <c r="B850" s="1" t="str">
        <f t="shared" si="105"/>
        <v>c850:e855</v>
      </c>
      <c r="C850" s="1" t="s">
        <v>233</v>
      </c>
      <c r="D850" s="1" t="s">
        <v>1262</v>
      </c>
      <c r="E850" s="1">
        <v>1216</v>
      </c>
      <c r="F850" s="1" t="b">
        <f ca="1">IFERROR(MATCH(H850,Sheet2!G:G,0)&gt;0,FALSE)</f>
        <v>1</v>
      </c>
      <c r="G850" s="1">
        <f>E850</f>
        <v>1216</v>
      </c>
      <c r="H850" s="1" t="str">
        <f ca="1">IFERROR(INDEX(INDIRECT($B850),MATCH(H$1,INDIRECT(SUBSTITUTE($B850,"e","c")),0),2),"")</f>
        <v>Pilot Communications USA</v>
      </c>
      <c r="I850" s="1" t="str">
        <f t="shared" ref="I850:P850" ca="1" si="107">IFERROR(INDEX(INDIRECT($B850),MATCH(I$1,INDIRECT(SUBSTITUTE($B850,"e","c")),0),2),"")</f>
        <v>70 Maxwell</v>
      </c>
      <c r="J850" s="1" t="str">
        <f t="shared" ca="1" si="107"/>
        <v/>
      </c>
      <c r="K850" s="1" t="str">
        <f t="shared" ca="1" si="107"/>
        <v/>
      </c>
      <c r="L850" s="1" t="str">
        <f t="shared" ca="1" si="107"/>
        <v>Irvine, CA  92618</v>
      </c>
      <c r="M850" s="1" t="str">
        <f t="shared" ca="1" si="107"/>
        <v/>
      </c>
      <c r="N850" s="1" t="str">
        <f t="shared" ca="1" si="107"/>
        <v>949-748-8880</v>
      </c>
      <c r="O850" s="1" t="str">
        <f t="shared" ca="1" si="107"/>
        <v>www.pilot-usa.com</v>
      </c>
      <c r="P850" s="1" t="str">
        <f t="shared" ca="1" si="107"/>
        <v/>
      </c>
    </row>
    <row r="851" spans="1:16" x14ac:dyDescent="0.25">
      <c r="A851" s="1">
        <v>850</v>
      </c>
      <c r="B851" s="1" t="str">
        <f t="shared" si="105"/>
        <v>c850:e855</v>
      </c>
    </row>
    <row r="852" spans="1:16" x14ac:dyDescent="0.25">
      <c r="A852" s="1">
        <v>851</v>
      </c>
      <c r="B852" s="1" t="str">
        <f t="shared" si="105"/>
        <v>c850:e855</v>
      </c>
      <c r="C852" s="1" t="s">
        <v>240</v>
      </c>
      <c r="D852" s="1" t="s">
        <v>1263</v>
      </c>
    </row>
    <row r="853" spans="1:16" x14ac:dyDescent="0.25">
      <c r="A853" s="1">
        <v>852</v>
      </c>
      <c r="B853" s="1" t="str">
        <f t="shared" si="105"/>
        <v>c850:e855</v>
      </c>
      <c r="C853" s="1" t="s">
        <v>235</v>
      </c>
      <c r="D853" s="1" t="s">
        <v>1264</v>
      </c>
    </row>
    <row r="854" spans="1:16" x14ac:dyDescent="0.25">
      <c r="A854" s="1">
        <v>853</v>
      </c>
      <c r="B854" s="1" t="str">
        <f t="shared" si="105"/>
        <v>c850:e855</v>
      </c>
      <c r="C854" s="1" t="s">
        <v>234</v>
      </c>
      <c r="D854" s="1" t="s">
        <v>1265</v>
      </c>
    </row>
    <row r="855" spans="1:16" x14ac:dyDescent="0.25">
      <c r="A855" s="1">
        <v>854</v>
      </c>
      <c r="B855" s="1" t="str">
        <f t="shared" si="105"/>
        <v>c850:e855</v>
      </c>
      <c r="C855" s="1" t="s">
        <v>1419</v>
      </c>
      <c r="D855" s="1" t="s">
        <v>1266</v>
      </c>
    </row>
    <row r="856" spans="1:16" x14ac:dyDescent="0.25">
      <c r="A856" s="1">
        <v>855</v>
      </c>
      <c r="B856" s="1" t="str">
        <f t="shared" si="105"/>
        <v>c850:e855</v>
      </c>
    </row>
    <row r="857" spans="1:16" x14ac:dyDescent="0.25">
      <c r="A857" s="1">
        <v>856</v>
      </c>
      <c r="B857" s="1" t="str">
        <f t="shared" si="105"/>
        <v>c857:e862</v>
      </c>
      <c r="C857" s="1" t="s">
        <v>233</v>
      </c>
      <c r="D857" s="1" t="s">
        <v>1267</v>
      </c>
      <c r="E857" s="1">
        <v>504</v>
      </c>
      <c r="F857" s="1" t="b">
        <f ca="1">IFERROR(MATCH(H857,Sheet2!G:G,0)&gt;0,FALSE)</f>
        <v>1</v>
      </c>
      <c r="G857" s="1">
        <f>E857</f>
        <v>504</v>
      </c>
      <c r="H857" s="1" t="str">
        <f ca="1">IFERROR(INDEX(INDIRECT($B857),MATCH(H$1,INDIRECT(SUBSTITUTE($B857,"e","c")),0),2),"")</f>
        <v>PilotSafety.org</v>
      </c>
      <c r="I857" s="1" t="str">
        <f t="shared" ref="I857:P857" ca="1" si="108">IFERROR(INDEX(INDIRECT($B857),MATCH(I$1,INDIRECT(SUBSTITUTE($B857,"e","c")),0),2),"")</f>
        <v>124 County Road 4223</v>
      </c>
      <c r="J857" s="1" t="str">
        <f t="shared" ca="1" si="108"/>
        <v/>
      </c>
      <c r="K857" s="1" t="str">
        <f t="shared" ca="1" si="108"/>
        <v/>
      </c>
      <c r="L857" s="1" t="str">
        <f t="shared" ca="1" si="108"/>
        <v>Decatur, TX  76234</v>
      </c>
      <c r="M857" s="1" t="str">
        <f t="shared" ca="1" si="108"/>
        <v/>
      </c>
      <c r="N857" s="1" t="str">
        <f t="shared" ca="1" si="108"/>
        <v>714-493-9747</v>
      </c>
      <c r="O857" s="1" t="str">
        <f t="shared" ca="1" si="108"/>
        <v>www.pilotsafety.org</v>
      </c>
      <c r="P857" s="1" t="str">
        <f t="shared" ca="1" si="108"/>
        <v/>
      </c>
    </row>
    <row r="858" spans="1:16" x14ac:dyDescent="0.25">
      <c r="A858" s="1">
        <v>857</v>
      </c>
      <c r="B858" s="1" t="str">
        <f t="shared" si="105"/>
        <v>c857:e862</v>
      </c>
    </row>
    <row r="859" spans="1:16" x14ac:dyDescent="0.25">
      <c r="A859" s="1">
        <v>858</v>
      </c>
      <c r="B859" s="1" t="str">
        <f t="shared" si="105"/>
        <v>c857:e862</v>
      </c>
      <c r="C859" s="1" t="s">
        <v>240</v>
      </c>
      <c r="D859" s="1" t="s">
        <v>1268</v>
      </c>
    </row>
    <row r="860" spans="1:16" x14ac:dyDescent="0.25">
      <c r="A860" s="1">
        <v>859</v>
      </c>
      <c r="B860" s="1" t="str">
        <f t="shared" si="105"/>
        <v>c857:e862</v>
      </c>
      <c r="C860" s="1" t="s">
        <v>235</v>
      </c>
      <c r="D860" s="1" t="s">
        <v>1269</v>
      </c>
    </row>
    <row r="861" spans="1:16" x14ac:dyDescent="0.25">
      <c r="A861" s="1">
        <v>860</v>
      </c>
      <c r="B861" s="1" t="str">
        <f t="shared" si="105"/>
        <v>c857:e862</v>
      </c>
      <c r="C861" s="1" t="s">
        <v>234</v>
      </c>
      <c r="D861" s="1" t="s">
        <v>1270</v>
      </c>
    </row>
    <row r="862" spans="1:16" x14ac:dyDescent="0.25">
      <c r="A862" s="1">
        <v>861</v>
      </c>
      <c r="B862" s="1" t="str">
        <f t="shared" si="105"/>
        <v>c857:e862</v>
      </c>
      <c r="C862" s="1" t="s">
        <v>1419</v>
      </c>
      <c r="D862" s="1" t="s">
        <v>1271</v>
      </c>
    </row>
    <row r="863" spans="1:16" x14ac:dyDescent="0.25">
      <c r="A863" s="1">
        <v>862</v>
      </c>
      <c r="B863" s="1" t="str">
        <f t="shared" si="105"/>
        <v>c857:e862</v>
      </c>
    </row>
    <row r="864" spans="1:16" x14ac:dyDescent="0.25">
      <c r="A864" s="1">
        <v>863</v>
      </c>
      <c r="B864" s="1" t="str">
        <f t="shared" si="105"/>
        <v>c864:e871</v>
      </c>
      <c r="C864" s="1" t="s">
        <v>233</v>
      </c>
      <c r="D864" s="1" t="s">
        <v>1272</v>
      </c>
      <c r="E864" s="1">
        <v>502</v>
      </c>
      <c r="F864" s="1" t="b">
        <f ca="1">IFERROR(MATCH(H864,Sheet2!G:G,0)&gt;0,FALSE)</f>
        <v>0</v>
      </c>
      <c r="G864" s="1">
        <f>E864</f>
        <v>502</v>
      </c>
      <c r="H864" s="1" t="str">
        <f ca="1">IFERROR(INDEX(INDIRECT($B864),MATCH(H$1,INDIRECT(SUBSTITUTE($B864,"e","c")),0),2),"")</f>
        <v>Preston Pressure LLC</v>
      </c>
      <c r="I864" s="1" t="str">
        <f t="shared" ref="I864:P864" ca="1" si="109">IFERROR(INDEX(INDIRECT($B864),MATCH(I$1,INDIRECT(SUBSTITUTE($B864,"e","c")),0),2),"")</f>
        <v>228 County Road 1281</v>
      </c>
      <c r="J864" s="1" t="str">
        <f t="shared" ca="1" si="109"/>
        <v/>
      </c>
      <c r="K864" s="1" t="str">
        <f t="shared" ca="1" si="109"/>
        <v/>
      </c>
      <c r="L864" s="1" t="str">
        <f t="shared" ca="1" si="109"/>
        <v>Bonham, TX  75418</v>
      </c>
      <c r="M864" s="1" t="str">
        <f t="shared" ca="1" si="109"/>
        <v/>
      </c>
      <c r="N864" s="1" t="str">
        <f t="shared" ca="1" si="109"/>
        <v>903-304-9451</v>
      </c>
      <c r="O864" s="1" t="str">
        <f t="shared" ca="1" si="109"/>
        <v>www.prestonpressure.com</v>
      </c>
      <c r="P864" s="1" t="str">
        <f t="shared" ca="1" si="109"/>
        <v>Preston Pressure sells digital pitot-static air data testers worldwide. Its models have become favored equipment of many avionics and maintenance shops, as old mechanical testers are being replaced. Preston Pressure has been in business since 2006 and has sold over 500 units. The testers are priced and designed for the low-end budget market, yet are designed to be user-friendly and durable.</v>
      </c>
    </row>
    <row r="865" spans="1:16" x14ac:dyDescent="0.25">
      <c r="A865" s="1">
        <v>864</v>
      </c>
      <c r="B865" s="1" t="str">
        <f t="shared" si="105"/>
        <v>c864:e871</v>
      </c>
    </row>
    <row r="866" spans="1:16" x14ac:dyDescent="0.25">
      <c r="A866" s="1">
        <v>865</v>
      </c>
      <c r="B866" s="1" t="str">
        <f t="shared" si="105"/>
        <v>c864:e871</v>
      </c>
      <c r="C866" s="1" t="s">
        <v>240</v>
      </c>
      <c r="D866" s="1" t="s">
        <v>1273</v>
      </c>
    </row>
    <row r="867" spans="1:16" x14ac:dyDescent="0.25">
      <c r="A867" s="1">
        <v>866</v>
      </c>
      <c r="B867" s="1" t="str">
        <f t="shared" si="105"/>
        <v>c864:e871</v>
      </c>
      <c r="C867" s="1" t="s">
        <v>235</v>
      </c>
      <c r="D867" s="1" t="s">
        <v>1274</v>
      </c>
    </row>
    <row r="868" spans="1:16" x14ac:dyDescent="0.25">
      <c r="A868" s="1">
        <v>867</v>
      </c>
      <c r="B868" s="1" t="str">
        <f t="shared" si="105"/>
        <v>c864:e871</v>
      </c>
      <c r="C868" s="1" t="s">
        <v>234</v>
      </c>
      <c r="D868" s="1" t="s">
        <v>1275</v>
      </c>
    </row>
    <row r="869" spans="1:16" x14ac:dyDescent="0.25">
      <c r="A869" s="1">
        <v>868</v>
      </c>
      <c r="B869" s="1" t="str">
        <f t="shared" si="105"/>
        <v>c864:e871</v>
      </c>
      <c r="C869" s="1" t="s">
        <v>1419</v>
      </c>
      <c r="D869" s="1" t="s">
        <v>1276</v>
      </c>
    </row>
    <row r="870" spans="1:16" x14ac:dyDescent="0.25">
      <c r="A870" s="1">
        <v>869</v>
      </c>
      <c r="B870" s="1" t="str">
        <f t="shared" si="105"/>
        <v>c864:e871</v>
      </c>
    </row>
    <row r="871" spans="1:16" x14ac:dyDescent="0.25">
      <c r="A871" s="1">
        <v>870</v>
      </c>
      <c r="B871" s="1" t="str">
        <f t="shared" si="105"/>
        <v>c864:e871</v>
      </c>
      <c r="C871" s="1" t="s">
        <v>1420</v>
      </c>
      <c r="D871" s="1" t="s">
        <v>1277</v>
      </c>
    </row>
    <row r="872" spans="1:16" x14ac:dyDescent="0.25">
      <c r="A872" s="1">
        <v>871</v>
      </c>
      <c r="B872" s="1" t="str">
        <f t="shared" si="105"/>
        <v>c864:e871</v>
      </c>
    </row>
    <row r="873" spans="1:16" x14ac:dyDescent="0.25">
      <c r="A873" s="1">
        <v>872</v>
      </c>
      <c r="B873" s="1" t="str">
        <f t="shared" si="105"/>
        <v>c873:e880</v>
      </c>
      <c r="C873" s="1" t="s">
        <v>233</v>
      </c>
      <c r="D873" s="1" t="s">
        <v>1278</v>
      </c>
      <c r="E873" s="1">
        <v>210</v>
      </c>
      <c r="F873" s="1" t="b">
        <f ca="1">IFERROR(MATCH(H873,Sheet2!G:G,0)&gt;0,FALSE)</f>
        <v>1</v>
      </c>
      <c r="G873" s="1">
        <f>E873</f>
        <v>210</v>
      </c>
      <c r="H873" s="1" t="str">
        <f ca="1">IFERROR(INDEX(INDIRECT($B873),MATCH(H$1,INDIRECT(SUBSTITUTE($B873,"e","c")),0),2),"")</f>
        <v>PS Engineering Inc.</v>
      </c>
      <c r="I873" s="1" t="str">
        <f t="shared" ref="I873:P873" ca="1" si="110">IFERROR(INDEX(INDIRECT($B873),MATCH(I$1,INDIRECT(SUBSTITUTE($B873,"e","c")),0),2),"")</f>
        <v>9800 Martel Road</v>
      </c>
      <c r="J873" s="1" t="str">
        <f t="shared" ca="1" si="110"/>
        <v/>
      </c>
      <c r="K873" s="1" t="str">
        <f t="shared" ca="1" si="110"/>
        <v/>
      </c>
      <c r="L873" s="1" t="str">
        <f t="shared" ca="1" si="110"/>
        <v>Lenoir City, TN  37772</v>
      </c>
      <c r="M873" s="1" t="str">
        <f t="shared" ca="1" si="110"/>
        <v/>
      </c>
      <c r="N873" s="1" t="str">
        <f t="shared" ca="1" si="110"/>
        <v>865-988-9800</v>
      </c>
      <c r="O873" s="1" t="str">
        <f t="shared" ca="1" si="110"/>
        <v>www.ps-engineering.com/AEA.shtml</v>
      </c>
      <c r="P873" s="1" t="str">
        <f t="shared" ca="1" si="110"/>
        <v>PS Engineering is long recognized as the aircraft audio expert. Inventors of automatic intercom VOX (IntelliVox), SoftMute music muting, and radio Swap function, the company has brought MultiTalker® IntelliAudio® to special mission aircraft. In addition to its audio control systems, ProSupport dealer care guarantees the shipment of an exchange unit the same day a service request is received.</v>
      </c>
    </row>
    <row r="874" spans="1:16" x14ac:dyDescent="0.25">
      <c r="A874" s="1">
        <v>873</v>
      </c>
      <c r="B874" s="1" t="str">
        <f t="shared" si="105"/>
        <v>c873:e880</v>
      </c>
    </row>
    <row r="875" spans="1:16" x14ac:dyDescent="0.25">
      <c r="A875" s="1">
        <v>874</v>
      </c>
      <c r="B875" s="1" t="str">
        <f t="shared" si="105"/>
        <v>c873:e880</v>
      </c>
      <c r="C875" s="1" t="s">
        <v>240</v>
      </c>
      <c r="D875" s="1" t="s">
        <v>1279</v>
      </c>
    </row>
    <row r="876" spans="1:16" x14ac:dyDescent="0.25">
      <c r="A876" s="1">
        <v>875</v>
      </c>
      <c r="B876" s="1" t="str">
        <f t="shared" si="105"/>
        <v>c873:e880</v>
      </c>
      <c r="C876" s="1" t="s">
        <v>235</v>
      </c>
      <c r="D876" s="1" t="s">
        <v>1280</v>
      </c>
    </row>
    <row r="877" spans="1:16" x14ac:dyDescent="0.25">
      <c r="A877" s="1">
        <v>876</v>
      </c>
      <c r="B877" s="1" t="str">
        <f t="shared" si="105"/>
        <v>c873:e880</v>
      </c>
      <c r="C877" s="1" t="s">
        <v>234</v>
      </c>
      <c r="D877" s="1" t="s">
        <v>1281</v>
      </c>
    </row>
    <row r="878" spans="1:16" x14ac:dyDescent="0.25">
      <c r="A878" s="1">
        <v>877</v>
      </c>
      <c r="B878" s="1" t="str">
        <f t="shared" si="105"/>
        <v>c873:e880</v>
      </c>
      <c r="C878" s="1" t="s">
        <v>1419</v>
      </c>
      <c r="D878" s="1" t="s">
        <v>1282</v>
      </c>
    </row>
    <row r="879" spans="1:16" x14ac:dyDescent="0.25">
      <c r="A879" s="1">
        <v>878</v>
      </c>
      <c r="B879" s="1" t="str">
        <f t="shared" si="105"/>
        <v>c873:e880</v>
      </c>
    </row>
    <row r="880" spans="1:16" x14ac:dyDescent="0.25">
      <c r="A880" s="1">
        <v>879</v>
      </c>
      <c r="B880" s="1" t="str">
        <f t="shared" si="105"/>
        <v>c873:e880</v>
      </c>
      <c r="C880" s="1" t="s">
        <v>1420</v>
      </c>
      <c r="D880" s="1" t="s">
        <v>1283</v>
      </c>
    </row>
    <row r="881" spans="1:16" x14ac:dyDescent="0.25">
      <c r="A881" s="1">
        <v>880</v>
      </c>
      <c r="B881" s="1" t="str">
        <f t="shared" si="105"/>
        <v>c873:e880</v>
      </c>
    </row>
    <row r="882" spans="1:16" x14ac:dyDescent="0.25">
      <c r="A882" s="1">
        <v>881</v>
      </c>
      <c r="B882" s="1" t="str">
        <f t="shared" si="105"/>
        <v>c882:e889</v>
      </c>
      <c r="C882" s="1" t="s">
        <v>233</v>
      </c>
      <c r="D882" s="1" t="s">
        <v>1284</v>
      </c>
      <c r="E882" s="1">
        <v>1205</v>
      </c>
      <c r="F882" s="1" t="b">
        <f ca="1">IFERROR(MATCH(H882,Sheet2!G:G,0)&gt;0,FALSE)</f>
        <v>0</v>
      </c>
      <c r="G882" s="1">
        <f>E882</f>
        <v>1205</v>
      </c>
      <c r="H882" s="1" t="str">
        <f ca="1">IFERROR(INDEX(INDIRECT($B882),MATCH(H$1,INDIRECT(SUBSTITUTE($B882,"e","c")),0),2),"")</f>
        <v>QAI Aviation</v>
      </c>
      <c r="I882" s="1" t="str">
        <f t="shared" ref="I882:P882" ca="1" si="111">IFERROR(INDEX(INDIRECT($B882),MATCH(I$1,INDIRECT(SUBSTITUTE($B882,"e","c")),0),2),"")</f>
        <v>Allegheny County Airport, Hanger 62</v>
      </c>
      <c r="J882" s="1" t="str">
        <f t="shared" ca="1" si="111"/>
        <v/>
      </c>
      <c r="K882" s="1" t="str">
        <f t="shared" ca="1" si="111"/>
        <v/>
      </c>
      <c r="L882" s="1" t="str">
        <f t="shared" ca="1" si="111"/>
        <v>West Mifflin, PA  15122</v>
      </c>
      <c r="M882" s="1" t="str">
        <f t="shared" ca="1" si="111"/>
        <v/>
      </c>
      <c r="N882" s="1" t="str">
        <f t="shared" ca="1" si="111"/>
        <v>412-469-8400</v>
      </c>
      <c r="O882" s="1" t="str">
        <f t="shared" ca="1" si="111"/>
        <v>www.qaiaviation.com</v>
      </c>
      <c r="P882" s="1" t="str">
        <f t="shared" ca="1" si="111"/>
        <v>QAI Aviation's capabilities include avionics installations, upgrades and repairs for a variety of aircraft. The company has experienced and factory-trained personnel that provide customers with quality avionics modifications, upgrades and troubleshooting. Additionally, QAI Aviation has contracted dealership agreements with most major avionics OEMs, which allows the company to offer a wide range of solutions.</v>
      </c>
    </row>
    <row r="883" spans="1:16" x14ac:dyDescent="0.25">
      <c r="A883" s="1">
        <v>882</v>
      </c>
      <c r="B883" s="1" t="str">
        <f t="shared" si="105"/>
        <v>c882:e889</v>
      </c>
    </row>
    <row r="884" spans="1:16" x14ac:dyDescent="0.25">
      <c r="A884" s="1">
        <v>883</v>
      </c>
      <c r="B884" s="1" t="str">
        <f t="shared" si="105"/>
        <v>c882:e889</v>
      </c>
      <c r="C884" s="1" t="s">
        <v>240</v>
      </c>
      <c r="D884" s="1" t="s">
        <v>1285</v>
      </c>
    </row>
    <row r="885" spans="1:16" x14ac:dyDescent="0.25">
      <c r="A885" s="1">
        <v>884</v>
      </c>
      <c r="B885" s="1" t="str">
        <f t="shared" si="105"/>
        <v>c882:e889</v>
      </c>
      <c r="C885" s="1" t="s">
        <v>235</v>
      </c>
      <c r="D885" s="1" t="s">
        <v>1286</v>
      </c>
    </row>
    <row r="886" spans="1:16" x14ac:dyDescent="0.25">
      <c r="A886" s="1">
        <v>885</v>
      </c>
      <c r="B886" s="1" t="str">
        <f t="shared" si="105"/>
        <v>c882:e889</v>
      </c>
      <c r="C886" s="1" t="s">
        <v>234</v>
      </c>
      <c r="D886" s="1" t="s">
        <v>1287</v>
      </c>
    </row>
    <row r="887" spans="1:16" x14ac:dyDescent="0.25">
      <c r="A887" s="1">
        <v>886</v>
      </c>
      <c r="B887" s="1" t="str">
        <f t="shared" si="105"/>
        <v>c882:e889</v>
      </c>
      <c r="C887" s="1" t="s">
        <v>1419</v>
      </c>
      <c r="D887" s="1" t="s">
        <v>1288</v>
      </c>
    </row>
    <row r="888" spans="1:16" x14ac:dyDescent="0.25">
      <c r="A888" s="1">
        <v>887</v>
      </c>
      <c r="B888" s="1" t="str">
        <f t="shared" si="105"/>
        <v>c882:e889</v>
      </c>
    </row>
    <row r="889" spans="1:16" x14ac:dyDescent="0.25">
      <c r="A889" s="1">
        <v>888</v>
      </c>
      <c r="B889" s="1" t="str">
        <f t="shared" si="105"/>
        <v>c882:e889</v>
      </c>
      <c r="C889" s="1" t="s">
        <v>1420</v>
      </c>
      <c r="D889" s="1" t="s">
        <v>1289</v>
      </c>
    </row>
    <row r="890" spans="1:16" x14ac:dyDescent="0.25">
      <c r="A890" s="1">
        <v>889</v>
      </c>
      <c r="B890" s="1" t="str">
        <f t="shared" si="105"/>
        <v>c882:e889</v>
      </c>
    </row>
    <row r="891" spans="1:16" x14ac:dyDescent="0.25">
      <c r="A891" s="1">
        <v>890</v>
      </c>
      <c r="B891" s="1" t="str">
        <f t="shared" si="105"/>
        <v>c891:e898</v>
      </c>
      <c r="C891" s="1" t="s">
        <v>233</v>
      </c>
      <c r="D891" s="1" t="s">
        <v>1290</v>
      </c>
      <c r="E891" s="1">
        <v>719</v>
      </c>
      <c r="F891" s="1" t="b">
        <f ca="1">IFERROR(MATCH(H891,Sheet2!G:G,0)&gt;0,FALSE)</f>
        <v>0</v>
      </c>
      <c r="G891" s="1">
        <f>E891</f>
        <v>719</v>
      </c>
      <c r="H891" s="1" t="str">
        <f ca="1">IFERROR(INDEX(INDIRECT($B891),MATCH(H$1,INDIRECT(SUBSTITUTE($B891,"e","c")),0),2),"")</f>
        <v>RAMI (R.A. Miller Industries Inc.)</v>
      </c>
      <c r="I891" s="1" t="str">
        <f t="shared" ref="I891:P891" ca="1" si="112">IFERROR(INDEX(INDIRECT($B891),MATCH(I$1,INDIRECT(SUBSTITUTE($B891,"e","c")),0),2),"")</f>
        <v>14500 168th Ave.</v>
      </c>
      <c r="J891" s="1" t="str">
        <f t="shared" ca="1" si="112"/>
        <v/>
      </c>
      <c r="K891" s="1" t="str">
        <f t="shared" ca="1" si="112"/>
        <v/>
      </c>
      <c r="L891" s="1" t="str">
        <f t="shared" ca="1" si="112"/>
        <v>Grand Haven, MI  49417</v>
      </c>
      <c r="M891" s="1" t="str">
        <f t="shared" ca="1" si="112"/>
        <v/>
      </c>
      <c r="N891" s="1" t="str">
        <f t="shared" ca="1" si="112"/>
        <v>616-842-9450</v>
      </c>
      <c r="O891" s="1" t="str">
        <f t="shared" ca="1" si="112"/>
        <v>www.rami.com/aviation</v>
      </c>
      <c r="P891" s="1" t="str">
        <f t="shared" ca="1" si="112"/>
        <v>RAMI is a world-class supplier of advanced antenna systems and accessories to military, aviation, and transportation customers worldwide. RAMI (R.A. Miller Industries) has been engineering and manufacturing antenna systems since 1956. Today, RAMI offers the industry’s most-reliable and highest-performance antenna systems tailored to each customer’s specific requirements.</v>
      </c>
    </row>
    <row r="892" spans="1:16" x14ac:dyDescent="0.25">
      <c r="A892" s="1">
        <v>891</v>
      </c>
      <c r="B892" s="1" t="str">
        <f t="shared" si="105"/>
        <v>c891:e898</v>
      </c>
    </row>
    <row r="893" spans="1:16" x14ac:dyDescent="0.25">
      <c r="A893" s="1">
        <v>892</v>
      </c>
      <c r="B893" s="1" t="str">
        <f t="shared" si="105"/>
        <v>c891:e898</v>
      </c>
      <c r="C893" s="1" t="s">
        <v>240</v>
      </c>
      <c r="D893" s="1" t="s">
        <v>1291</v>
      </c>
    </row>
    <row r="894" spans="1:16" x14ac:dyDescent="0.25">
      <c r="A894" s="1">
        <v>893</v>
      </c>
      <c r="B894" s="1" t="str">
        <f t="shared" si="105"/>
        <v>c891:e898</v>
      </c>
      <c r="C894" s="1" t="s">
        <v>235</v>
      </c>
      <c r="D894" s="1" t="s">
        <v>1292</v>
      </c>
    </row>
    <row r="895" spans="1:16" x14ac:dyDescent="0.25">
      <c r="A895" s="1">
        <v>894</v>
      </c>
      <c r="B895" s="1" t="str">
        <f t="shared" si="105"/>
        <v>c891:e898</v>
      </c>
      <c r="C895" s="1" t="s">
        <v>234</v>
      </c>
      <c r="D895" s="1" t="s">
        <v>1293</v>
      </c>
    </row>
    <row r="896" spans="1:16" x14ac:dyDescent="0.25">
      <c r="A896" s="1">
        <v>895</v>
      </c>
      <c r="B896" s="1" t="str">
        <f t="shared" si="105"/>
        <v>c891:e898</v>
      </c>
      <c r="C896" s="1" t="s">
        <v>1419</v>
      </c>
      <c r="D896" s="1" t="s">
        <v>1294</v>
      </c>
    </row>
    <row r="897" spans="1:16" x14ac:dyDescent="0.25">
      <c r="A897" s="1">
        <v>896</v>
      </c>
      <c r="B897" s="1" t="str">
        <f t="shared" si="105"/>
        <v>c891:e898</v>
      </c>
    </row>
    <row r="898" spans="1:16" x14ac:dyDescent="0.25">
      <c r="A898" s="1">
        <v>897</v>
      </c>
      <c r="B898" s="1" t="str">
        <f t="shared" si="105"/>
        <v>c891:e898</v>
      </c>
      <c r="C898" s="1" t="s">
        <v>1420</v>
      </c>
      <c r="D898" s="1" t="s">
        <v>1295</v>
      </c>
    </row>
    <row r="899" spans="1:16" x14ac:dyDescent="0.25">
      <c r="A899" s="1">
        <v>898</v>
      </c>
      <c r="B899" s="1" t="str">
        <f t="shared" ref="B899:B962" si="113">IF(C899="Name:","c"&amp;ROW(A899)&amp;":e"&amp;MATCH("Name:",C900:C2897,0)+ROW(A899)-2,B898)</f>
        <v>c891:e898</v>
      </c>
    </row>
    <row r="900" spans="1:16" x14ac:dyDescent="0.25">
      <c r="A900" s="1">
        <v>899</v>
      </c>
      <c r="B900" s="1" t="str">
        <f t="shared" si="113"/>
        <v>c900:e907</v>
      </c>
      <c r="C900" s="1" t="s">
        <v>233</v>
      </c>
      <c r="D900" s="1" t="s">
        <v>1296</v>
      </c>
      <c r="E900" s="1">
        <v>717</v>
      </c>
      <c r="F900" s="1" t="b">
        <f ca="1">IFERROR(MATCH(H900,Sheet2!G:G,0)&gt;0,FALSE)</f>
        <v>0</v>
      </c>
      <c r="G900" s="1">
        <f>E900</f>
        <v>717</v>
      </c>
      <c r="H900" s="1" t="str">
        <f ca="1">IFERROR(INDEX(INDIRECT($B900),MATCH(H$1,INDIRECT(SUBSTITUTE($B900,"e","c")),0),2),"")</f>
        <v>RIM Enterprises</v>
      </c>
      <c r="I900" s="1" t="str">
        <f t="shared" ref="I900:P900" ca="1" si="114">IFERROR(INDEX(INDIRECT($B900),MATCH(I$1,INDIRECT(SUBSTITUTE($B900,"e","c")),0),2),"")</f>
        <v>1050 Lyons Lane</v>
      </c>
      <c r="J900" s="1" t="str">
        <f t="shared" ca="1" si="114"/>
        <v/>
      </c>
      <c r="K900" s="1" t="str">
        <f t="shared" ca="1" si="114"/>
        <v/>
      </c>
      <c r="L900" s="1" t="str">
        <f t="shared" ca="1" si="114"/>
        <v>Marion, IA  52302</v>
      </c>
      <c r="M900" s="1" t="str">
        <f t="shared" ca="1" si="114"/>
        <v/>
      </c>
      <c r="N900" s="1" t="str">
        <f t="shared" ca="1" si="114"/>
        <v>319-368-3670</v>
      </c>
      <c r="O900" s="1" t="str">
        <f t="shared" ca="1" si="114"/>
        <v>www.riment.com</v>
      </c>
      <c r="P900" s="1" t="str">
        <f t="shared" ca="1" si="114"/>
        <v>RIM Enterprises is a full-service aircraft parts supplier capable of meeting all its customer’s parts requirements from nose to tail. The company’s primary focus is the support of business and regional aircraft platforms. It maintains an inventory of 90,000 line items at its new warehouse in Marion, Iowa.</v>
      </c>
    </row>
    <row r="901" spans="1:16" x14ac:dyDescent="0.25">
      <c r="A901" s="1">
        <v>900</v>
      </c>
      <c r="B901" s="1" t="str">
        <f t="shared" si="113"/>
        <v>c900:e907</v>
      </c>
    </row>
    <row r="902" spans="1:16" x14ac:dyDescent="0.25">
      <c r="A902" s="1">
        <v>901</v>
      </c>
      <c r="B902" s="1" t="str">
        <f t="shared" si="113"/>
        <v>c900:e907</v>
      </c>
      <c r="C902" s="1" t="s">
        <v>240</v>
      </c>
      <c r="D902" s="1" t="s">
        <v>1297</v>
      </c>
    </row>
    <row r="903" spans="1:16" x14ac:dyDescent="0.25">
      <c r="A903" s="1">
        <v>902</v>
      </c>
      <c r="B903" s="1" t="str">
        <f t="shared" si="113"/>
        <v>c900:e907</v>
      </c>
      <c r="C903" s="1" t="s">
        <v>235</v>
      </c>
      <c r="D903" s="1" t="s">
        <v>1298</v>
      </c>
    </row>
    <row r="904" spans="1:16" x14ac:dyDescent="0.25">
      <c r="A904" s="1">
        <v>903</v>
      </c>
      <c r="B904" s="1" t="str">
        <f t="shared" si="113"/>
        <v>c900:e907</v>
      </c>
      <c r="C904" s="1" t="s">
        <v>234</v>
      </c>
      <c r="D904" s="1" t="s">
        <v>1299</v>
      </c>
    </row>
    <row r="905" spans="1:16" x14ac:dyDescent="0.25">
      <c r="A905" s="1">
        <v>904</v>
      </c>
      <c r="B905" s="1" t="str">
        <f t="shared" si="113"/>
        <v>c900:e907</v>
      </c>
      <c r="C905" s="1" t="s">
        <v>1419</v>
      </c>
      <c r="D905" s="1" t="s">
        <v>1300</v>
      </c>
    </row>
    <row r="906" spans="1:16" x14ac:dyDescent="0.25">
      <c r="A906" s="1">
        <v>905</v>
      </c>
      <c r="B906" s="1" t="str">
        <f t="shared" si="113"/>
        <v>c900:e907</v>
      </c>
    </row>
    <row r="907" spans="1:16" x14ac:dyDescent="0.25">
      <c r="A907" s="1">
        <v>906</v>
      </c>
      <c r="B907" s="1" t="str">
        <f t="shared" si="113"/>
        <v>c900:e907</v>
      </c>
      <c r="C907" s="1" t="s">
        <v>1420</v>
      </c>
      <c r="D907" s="1" t="s">
        <v>1301</v>
      </c>
    </row>
    <row r="908" spans="1:16" x14ac:dyDescent="0.25">
      <c r="A908" s="1">
        <v>907</v>
      </c>
      <c r="B908" s="1" t="str">
        <f t="shared" si="113"/>
        <v>c900:e907</v>
      </c>
    </row>
    <row r="909" spans="1:16" x14ac:dyDescent="0.25">
      <c r="A909" s="1">
        <v>908</v>
      </c>
      <c r="B909" s="1" t="str">
        <f t="shared" si="113"/>
        <v>c909:e917</v>
      </c>
      <c r="C909" s="1" t="s">
        <v>233</v>
      </c>
      <c r="D909" s="1" t="s">
        <v>1302</v>
      </c>
      <c r="E909" s="1">
        <v>1024</v>
      </c>
      <c r="F909" s="1" t="b">
        <f ca="1">IFERROR(MATCH(H909,Sheet2!G:G,0)&gt;0,FALSE)</f>
        <v>0</v>
      </c>
      <c r="G909" s="1">
        <f>E909</f>
        <v>1024</v>
      </c>
      <c r="H909" s="1" t="str">
        <f ca="1">IFERROR(INDEX(INDIRECT($B909),MATCH(H$1,INDIRECT(SUBSTITUTE($B909,"e","c")),0),2),"")</f>
        <v>Robotic Skies</v>
      </c>
      <c r="I909" s="1" t="str">
        <f t="shared" ref="I909:P909" ca="1" si="115">IFERROR(INDEX(INDIRECT($B909),MATCH(I$1,INDIRECT(SUBSTITUTE($B909,"e","c")),0),2),"")</f>
        <v>100 Sun Ave. NE</v>
      </c>
      <c r="J909" s="1" t="str">
        <f t="shared" ca="1" si="115"/>
        <v>Suite 650</v>
      </c>
      <c r="K909" s="1" t="str">
        <f t="shared" ca="1" si="115"/>
        <v/>
      </c>
      <c r="L909" s="1" t="str">
        <f t="shared" ca="1" si="115"/>
        <v>Albuquerque, NM  87109</v>
      </c>
      <c r="M909" s="1" t="str">
        <f t="shared" ca="1" si="115"/>
        <v/>
      </c>
      <c r="N909" s="1" t="str">
        <f t="shared" ca="1" si="115"/>
        <v>650-201-0736</v>
      </c>
      <c r="O909" s="1" t="str">
        <f t="shared" ca="1" si="115"/>
        <v>www.roboticskies.com</v>
      </c>
      <c r="P909" s="1" t="str">
        <f t="shared" ca="1" si="115"/>
        <v>Robotic Skies is a global marketplace that brings together existing FAA Part 145 repair stations into a maintenance provider network to serve the commercial drone industry. Network members get access to new revenue opportunities in this emerging market, factory-approved training, regulatory guidance, and on-demand support from Robotic Skies experts. Inquire about participation today!</v>
      </c>
    </row>
    <row r="910" spans="1:16" x14ac:dyDescent="0.25">
      <c r="A910" s="1">
        <v>909</v>
      </c>
      <c r="B910" s="1" t="str">
        <f t="shared" si="113"/>
        <v>c909:e917</v>
      </c>
    </row>
    <row r="911" spans="1:16" x14ac:dyDescent="0.25">
      <c r="A911" s="1">
        <v>910</v>
      </c>
      <c r="B911" s="1" t="str">
        <f t="shared" si="113"/>
        <v>c909:e917</v>
      </c>
      <c r="C911" s="1" t="s">
        <v>240</v>
      </c>
      <c r="D911" s="1" t="s">
        <v>1303</v>
      </c>
    </row>
    <row r="912" spans="1:16" x14ac:dyDescent="0.25">
      <c r="A912" s="1">
        <v>911</v>
      </c>
      <c r="B912" s="1" t="str">
        <f t="shared" si="113"/>
        <v>c909:e917</v>
      </c>
      <c r="C912" s="1" t="s">
        <v>245</v>
      </c>
      <c r="D912" s="1" t="s">
        <v>1304</v>
      </c>
    </row>
    <row r="913" spans="1:16" x14ac:dyDescent="0.25">
      <c r="A913" s="1">
        <v>912</v>
      </c>
      <c r="B913" s="1" t="str">
        <f t="shared" si="113"/>
        <v>c909:e917</v>
      </c>
      <c r="C913" s="1" t="s">
        <v>235</v>
      </c>
      <c r="D913" s="1" t="s">
        <v>1305</v>
      </c>
    </row>
    <row r="914" spans="1:16" x14ac:dyDescent="0.25">
      <c r="A914" s="1">
        <v>913</v>
      </c>
      <c r="B914" s="1" t="str">
        <f t="shared" si="113"/>
        <v>c909:e917</v>
      </c>
      <c r="C914" s="1" t="s">
        <v>234</v>
      </c>
      <c r="D914" s="1" t="s">
        <v>1306</v>
      </c>
    </row>
    <row r="915" spans="1:16" x14ac:dyDescent="0.25">
      <c r="A915" s="1">
        <v>914</v>
      </c>
      <c r="B915" s="1" t="str">
        <f t="shared" si="113"/>
        <v>c909:e917</v>
      </c>
      <c r="C915" s="1" t="s">
        <v>1419</v>
      </c>
      <c r="D915" s="1" t="s">
        <v>1307</v>
      </c>
    </row>
    <row r="916" spans="1:16" x14ac:dyDescent="0.25">
      <c r="A916" s="1">
        <v>915</v>
      </c>
      <c r="B916" s="1" t="str">
        <f t="shared" si="113"/>
        <v>c909:e917</v>
      </c>
    </row>
    <row r="917" spans="1:16" x14ac:dyDescent="0.25">
      <c r="A917" s="1">
        <v>916</v>
      </c>
      <c r="B917" s="1" t="str">
        <f t="shared" si="113"/>
        <v>c909:e917</v>
      </c>
      <c r="C917" s="1" t="s">
        <v>1420</v>
      </c>
      <c r="D917" s="1" t="s">
        <v>1308</v>
      </c>
    </row>
    <row r="918" spans="1:16" x14ac:dyDescent="0.25">
      <c r="A918" s="1">
        <v>917</v>
      </c>
      <c r="B918" s="1" t="str">
        <f t="shared" si="113"/>
        <v>c909:e917</v>
      </c>
    </row>
    <row r="919" spans="1:16" x14ac:dyDescent="0.25">
      <c r="A919" s="1">
        <v>918</v>
      </c>
      <c r="B919" s="1" t="str">
        <f t="shared" si="113"/>
        <v>c919:e926</v>
      </c>
      <c r="C919" s="1" t="s">
        <v>233</v>
      </c>
      <c r="D919" s="1" t="s">
        <v>1309</v>
      </c>
      <c r="E919" s="1">
        <v>320</v>
      </c>
      <c r="F919" s="1" t="b">
        <f ca="1">IFERROR(MATCH(H919,Sheet2!G:G,0)&gt;0,FALSE)</f>
        <v>0</v>
      </c>
      <c r="G919" s="1">
        <f>E919</f>
        <v>320</v>
      </c>
      <c r="H919" s="1" t="str">
        <f ca="1">IFERROR(INDEX(INDIRECT($B919),MATCH(H$1,INDIRECT(SUBSTITUTE($B919,"e","c")),0),2),"")</f>
        <v>Rosen Aviation</v>
      </c>
      <c r="I919" s="1" t="str">
        <f t="shared" ref="I919:P919" ca="1" si="116">IFERROR(INDEX(INDIRECT($B919),MATCH(I$1,INDIRECT(SUBSTITUTE($B919,"e","c")),0),2),"")</f>
        <v>1020 Owen Loop South</v>
      </c>
      <c r="J919" s="1" t="str">
        <f t="shared" ca="1" si="116"/>
        <v/>
      </c>
      <c r="K919" s="1" t="str">
        <f t="shared" ca="1" si="116"/>
        <v/>
      </c>
      <c r="L919" s="1" t="str">
        <f t="shared" ca="1" si="116"/>
        <v>Eugene, OR  97402</v>
      </c>
      <c r="M919" s="1" t="str">
        <f t="shared" ca="1" si="116"/>
        <v/>
      </c>
      <c r="N919" s="1" t="str">
        <f t="shared" ca="1" si="116"/>
        <v>541-342-3802</v>
      </c>
      <c r="O919" s="1" t="str">
        <f t="shared" ca="1" si="116"/>
        <v>www.rosenaviation.com</v>
      </c>
      <c r="P919" s="1" t="str">
        <f t="shared" ca="1" si="116"/>
        <v>Rosen Aviation specializes in the design, manufacture and support of aviation's highest-quality cabin electronics and in-flight entertainment. Optimizing passenger experiences requires the company to possess state-of-the-art technological capabilities, customized design solutions and world-class operational performance. For the customer, that means experiencing the peace of mind that comes with its comprehensive solutions.</v>
      </c>
    </row>
    <row r="920" spans="1:16" x14ac:dyDescent="0.25">
      <c r="A920" s="1">
        <v>919</v>
      </c>
      <c r="B920" s="1" t="str">
        <f t="shared" si="113"/>
        <v>c919:e926</v>
      </c>
    </row>
    <row r="921" spans="1:16" x14ac:dyDescent="0.25">
      <c r="A921" s="1">
        <v>920</v>
      </c>
      <c r="B921" s="1" t="str">
        <f t="shared" si="113"/>
        <v>c919:e926</v>
      </c>
      <c r="C921" s="1" t="s">
        <v>240</v>
      </c>
      <c r="D921" s="1" t="s">
        <v>1310</v>
      </c>
    </row>
    <row r="922" spans="1:16" x14ac:dyDescent="0.25">
      <c r="A922" s="1">
        <v>921</v>
      </c>
      <c r="B922" s="1" t="str">
        <f t="shared" si="113"/>
        <v>c919:e926</v>
      </c>
      <c r="C922" s="1" t="s">
        <v>235</v>
      </c>
      <c r="D922" s="1" t="s">
        <v>1311</v>
      </c>
    </row>
    <row r="923" spans="1:16" x14ac:dyDescent="0.25">
      <c r="A923" s="1">
        <v>922</v>
      </c>
      <c r="B923" s="1" t="str">
        <f t="shared" si="113"/>
        <v>c919:e926</v>
      </c>
      <c r="C923" s="1" t="s">
        <v>234</v>
      </c>
      <c r="D923" s="1" t="s">
        <v>1312</v>
      </c>
    </row>
    <row r="924" spans="1:16" x14ac:dyDescent="0.25">
      <c r="A924" s="1">
        <v>923</v>
      </c>
      <c r="B924" s="1" t="str">
        <f t="shared" si="113"/>
        <v>c919:e926</v>
      </c>
      <c r="C924" s="1" t="s">
        <v>1419</v>
      </c>
      <c r="D924" s="1" t="s">
        <v>1313</v>
      </c>
    </row>
    <row r="925" spans="1:16" x14ac:dyDescent="0.25">
      <c r="A925" s="1">
        <v>924</v>
      </c>
      <c r="B925" s="1" t="str">
        <f t="shared" si="113"/>
        <v>c919:e926</v>
      </c>
    </row>
    <row r="926" spans="1:16" x14ac:dyDescent="0.25">
      <c r="A926" s="1">
        <v>925</v>
      </c>
      <c r="B926" s="1" t="str">
        <f t="shared" si="113"/>
        <v>c919:e926</v>
      </c>
      <c r="C926" s="1" t="s">
        <v>1420</v>
      </c>
      <c r="D926" s="1" t="s">
        <v>1314</v>
      </c>
    </row>
    <row r="927" spans="1:16" x14ac:dyDescent="0.25">
      <c r="A927" s="1">
        <v>926</v>
      </c>
      <c r="B927" s="1" t="str">
        <f t="shared" si="113"/>
        <v>c919:e926</v>
      </c>
    </row>
    <row r="928" spans="1:16" x14ac:dyDescent="0.25">
      <c r="A928" s="1">
        <v>927</v>
      </c>
      <c r="B928" s="1" t="str">
        <f t="shared" si="113"/>
        <v>c928:e936</v>
      </c>
      <c r="C928" s="1" t="s">
        <v>233</v>
      </c>
      <c r="D928" s="1" t="s">
        <v>1315</v>
      </c>
      <c r="E928" s="1">
        <v>519</v>
      </c>
      <c r="F928" s="1" t="b">
        <f ca="1">IFERROR(MATCH(H928,Sheet2!G:G,0)&gt;0,FALSE)</f>
        <v>0</v>
      </c>
      <c r="G928" s="1">
        <f>E928</f>
        <v>519</v>
      </c>
      <c r="H928" s="1" t="str">
        <f ca="1">IFERROR(INDEX(INDIRECT($B928),MATCH(H$1,INDIRECT(SUBSTITUTE($B928,"e","c")),0),2),"")</f>
        <v>Sandia Aerospace</v>
      </c>
      <c r="I928" s="1" t="str">
        <f t="shared" ref="I928:P928" ca="1" si="117">IFERROR(INDEX(INDIRECT($B928),MATCH(I$1,INDIRECT(SUBSTITUTE($B928,"e","c")),0),2),"")</f>
        <v>3700 Osuna Road NE</v>
      </c>
      <c r="J928" s="1" t="str">
        <f t="shared" ca="1" si="117"/>
        <v>Suite 711</v>
      </c>
      <c r="K928" s="1" t="str">
        <f t="shared" ca="1" si="117"/>
        <v/>
      </c>
      <c r="L928" s="1" t="str">
        <f t="shared" ca="1" si="117"/>
        <v>Albuquerque, NM  87109</v>
      </c>
      <c r="M928" s="1" t="str">
        <f t="shared" ca="1" si="117"/>
        <v/>
      </c>
      <c r="N928" s="1" t="str">
        <f t="shared" ca="1" si="117"/>
        <v>505-341-2930</v>
      </c>
      <c r="O928" s="1" t="str">
        <f t="shared" ca="1" si="117"/>
        <v>www.sandia.aero</v>
      </c>
      <c r="P928" s="1" t="str">
        <f t="shared" ca="1" si="117"/>
        <v>Sandia manufactures a wide variety of support avionics equipment, including the STX 165 transponder with built-in encoder; SAI 340 Quattro Standby attitude indicator; SAE5-35 altitude data system; MARC70 interface modules for use with RVSM and TAWS installations; avionics cooling fans; and SAC7-35 air-data computer. The STX360 combination transponder/UAT is slated for delivery in mid-2018.</v>
      </c>
    </row>
    <row r="929" spans="1:16" x14ac:dyDescent="0.25">
      <c r="A929" s="1">
        <v>928</v>
      </c>
      <c r="B929" s="1" t="str">
        <f t="shared" si="113"/>
        <v>c928:e936</v>
      </c>
    </row>
    <row r="930" spans="1:16" x14ac:dyDescent="0.25">
      <c r="A930" s="1">
        <v>929</v>
      </c>
      <c r="B930" s="1" t="str">
        <f t="shared" si="113"/>
        <v>c928:e936</v>
      </c>
      <c r="C930" s="1" t="s">
        <v>240</v>
      </c>
      <c r="D930" s="1" t="s">
        <v>1316</v>
      </c>
    </row>
    <row r="931" spans="1:16" x14ac:dyDescent="0.25">
      <c r="A931" s="1">
        <v>930</v>
      </c>
      <c r="B931" s="1" t="str">
        <f t="shared" si="113"/>
        <v>c928:e936</v>
      </c>
      <c r="C931" s="1" t="s">
        <v>245</v>
      </c>
      <c r="D931" s="1" t="s">
        <v>1317</v>
      </c>
    </row>
    <row r="932" spans="1:16" x14ac:dyDescent="0.25">
      <c r="A932" s="1">
        <v>931</v>
      </c>
      <c r="B932" s="1" t="str">
        <f t="shared" si="113"/>
        <v>c928:e936</v>
      </c>
      <c r="C932" s="1" t="s">
        <v>235</v>
      </c>
      <c r="D932" s="1" t="s">
        <v>1305</v>
      </c>
    </row>
    <row r="933" spans="1:16" x14ac:dyDescent="0.25">
      <c r="A933" s="1">
        <v>932</v>
      </c>
      <c r="B933" s="1" t="str">
        <f t="shared" si="113"/>
        <v>c928:e936</v>
      </c>
      <c r="C933" s="1" t="s">
        <v>234</v>
      </c>
      <c r="D933" s="1" t="s">
        <v>1318</v>
      </c>
    </row>
    <row r="934" spans="1:16" x14ac:dyDescent="0.25">
      <c r="A934" s="1">
        <v>933</v>
      </c>
      <c r="B934" s="1" t="str">
        <f t="shared" si="113"/>
        <v>c928:e936</v>
      </c>
      <c r="C934" s="1" t="s">
        <v>1419</v>
      </c>
      <c r="D934" s="1" t="s">
        <v>1319</v>
      </c>
    </row>
    <row r="935" spans="1:16" x14ac:dyDescent="0.25">
      <c r="A935" s="1">
        <v>934</v>
      </c>
      <c r="B935" s="1" t="str">
        <f t="shared" si="113"/>
        <v>c928:e936</v>
      </c>
    </row>
    <row r="936" spans="1:16" x14ac:dyDescent="0.25">
      <c r="A936" s="1">
        <v>935</v>
      </c>
      <c r="B936" s="1" t="str">
        <f t="shared" si="113"/>
        <v>c928:e936</v>
      </c>
      <c r="C936" s="1" t="s">
        <v>1420</v>
      </c>
      <c r="D936" s="1" t="s">
        <v>1320</v>
      </c>
    </row>
    <row r="937" spans="1:16" x14ac:dyDescent="0.25">
      <c r="A937" s="1">
        <v>936</v>
      </c>
      <c r="B937" s="1" t="str">
        <f t="shared" si="113"/>
        <v>c928:e936</v>
      </c>
    </row>
    <row r="938" spans="1:16" x14ac:dyDescent="0.25">
      <c r="A938" s="1">
        <v>937</v>
      </c>
      <c r="B938" s="1" t="str">
        <f t="shared" si="113"/>
        <v>c938:e945</v>
      </c>
      <c r="C938" s="1" t="s">
        <v>233</v>
      </c>
      <c r="D938" s="1" t="s">
        <v>1321</v>
      </c>
      <c r="E938" s="1">
        <v>617</v>
      </c>
      <c r="F938" s="1" t="b">
        <f ca="1">IFERROR(MATCH(H938,Sheet2!G:G,0)&gt;0,FALSE)</f>
        <v>1</v>
      </c>
      <c r="G938" s="1">
        <f>E938</f>
        <v>617</v>
      </c>
      <c r="H938" s="1" t="str">
        <f ca="1">IFERROR(INDEX(INDIRECT($B938),MATCH(H$1,INDIRECT(SUBSTITUTE($B938,"e","c")),0),2),"")</f>
        <v>Satcom Direct Inc.</v>
      </c>
      <c r="I938" s="1" t="str">
        <f t="shared" ref="I938:P938" ca="1" si="118">IFERROR(INDEX(INDIRECT($B938),MATCH(I$1,INDIRECT(SUBSTITUTE($B938,"e","c")),0),2),"")</f>
        <v>1050 Satcom Lane</v>
      </c>
      <c r="J938" s="1" t="str">
        <f t="shared" ca="1" si="118"/>
        <v/>
      </c>
      <c r="K938" s="1" t="str">
        <f t="shared" ca="1" si="118"/>
        <v/>
      </c>
      <c r="L938" s="1" t="str">
        <f t="shared" ca="1" si="118"/>
        <v>Melbourne, FL  32940</v>
      </c>
      <c r="M938" s="1" t="str">
        <f t="shared" ca="1" si="118"/>
        <v/>
      </c>
      <c r="N938" s="1" t="str">
        <f t="shared" ca="1" si="118"/>
        <v>321-777-3000</v>
      </c>
      <c r="O938" s="1" t="str">
        <f t="shared" ca="1" si="118"/>
        <v>www.satcomdirect.com</v>
      </c>
      <c r="P938" s="1" t="str">
        <f t="shared" ca="1" si="118"/>
        <v>Satcom Direct (SD) provides global connectivity solutions for business and general aviation, military, government, and head-of-state aircraft, as well as land mobile services to areas with connectivity limitations. The company’s communication solutions are complemented by their divisional capabilities including SD Avionics and SD software solutions.</v>
      </c>
    </row>
    <row r="939" spans="1:16" x14ac:dyDescent="0.25">
      <c r="A939" s="1">
        <v>938</v>
      </c>
      <c r="B939" s="1" t="str">
        <f t="shared" si="113"/>
        <v>c938:e945</v>
      </c>
    </row>
    <row r="940" spans="1:16" x14ac:dyDescent="0.25">
      <c r="A940" s="1">
        <v>939</v>
      </c>
      <c r="B940" s="1" t="str">
        <f t="shared" si="113"/>
        <v>c938:e945</v>
      </c>
      <c r="C940" s="1" t="s">
        <v>240</v>
      </c>
      <c r="D940" s="1" t="s">
        <v>1322</v>
      </c>
    </row>
    <row r="941" spans="1:16" x14ac:dyDescent="0.25">
      <c r="A941" s="1">
        <v>940</v>
      </c>
      <c r="B941" s="1" t="str">
        <f t="shared" si="113"/>
        <v>c938:e945</v>
      </c>
      <c r="C941" s="1" t="s">
        <v>235</v>
      </c>
      <c r="D941" s="1" t="s">
        <v>1323</v>
      </c>
    </row>
    <row r="942" spans="1:16" x14ac:dyDescent="0.25">
      <c r="A942" s="1">
        <v>941</v>
      </c>
      <c r="B942" s="1" t="str">
        <f t="shared" si="113"/>
        <v>c938:e945</v>
      </c>
      <c r="C942" s="1" t="s">
        <v>234</v>
      </c>
      <c r="D942" s="1" t="s">
        <v>1324</v>
      </c>
    </row>
    <row r="943" spans="1:16" x14ac:dyDescent="0.25">
      <c r="A943" s="1">
        <v>942</v>
      </c>
      <c r="B943" s="1" t="str">
        <f t="shared" si="113"/>
        <v>c938:e945</v>
      </c>
      <c r="C943" s="1" t="s">
        <v>1419</v>
      </c>
      <c r="D943" s="1" t="s">
        <v>1325</v>
      </c>
    </row>
    <row r="944" spans="1:16" x14ac:dyDescent="0.25">
      <c r="A944" s="1">
        <v>943</v>
      </c>
      <c r="B944" s="1" t="str">
        <f t="shared" si="113"/>
        <v>c938:e945</v>
      </c>
    </row>
    <row r="945" spans="1:16" x14ac:dyDescent="0.25">
      <c r="A945" s="1">
        <v>944</v>
      </c>
      <c r="B945" s="1" t="str">
        <f t="shared" si="113"/>
        <v>c938:e945</v>
      </c>
      <c r="C945" s="1" t="s">
        <v>1420</v>
      </c>
      <c r="D945" s="1" t="s">
        <v>1326</v>
      </c>
    </row>
    <row r="946" spans="1:16" x14ac:dyDescent="0.25">
      <c r="A946" s="1">
        <v>945</v>
      </c>
      <c r="B946" s="1" t="str">
        <f t="shared" si="113"/>
        <v>c938:e945</v>
      </c>
    </row>
    <row r="947" spans="1:16" x14ac:dyDescent="0.25">
      <c r="A947" s="1">
        <v>946</v>
      </c>
      <c r="B947" s="1" t="str">
        <f t="shared" si="113"/>
        <v>c947:e954</v>
      </c>
      <c r="C947" s="1" t="s">
        <v>233</v>
      </c>
      <c r="D947" s="1" t="s">
        <v>1327</v>
      </c>
      <c r="E947" s="1">
        <v>317</v>
      </c>
      <c r="F947" s="1" t="b">
        <f ca="1">IFERROR(MATCH(H947,Sheet2!G:G,0)&gt;0,FALSE)</f>
        <v>1</v>
      </c>
      <c r="G947" s="1">
        <f>E947</f>
        <v>317</v>
      </c>
      <c r="H947" s="1" t="str">
        <f ca="1">IFERROR(INDEX(INDIRECT($B947),MATCH(H$1,INDIRECT(SUBSTITUTE($B947,"e","c")),0),2),"")</f>
        <v>Shadin Avionics</v>
      </c>
      <c r="I947" s="1" t="str">
        <f t="shared" ref="I947:P947" ca="1" si="119">IFERROR(INDEX(INDIRECT($B947),MATCH(I$1,INDIRECT(SUBSTITUTE($B947,"e","c")),0),2),"")</f>
        <v>7555 Market Place Drive</v>
      </c>
      <c r="J947" s="1" t="str">
        <f t="shared" ca="1" si="119"/>
        <v/>
      </c>
      <c r="K947" s="1" t="str">
        <f t="shared" ca="1" si="119"/>
        <v/>
      </c>
      <c r="L947" s="1" t="str">
        <f t="shared" ca="1" si="119"/>
        <v>Eden Prairie, MN  55344</v>
      </c>
      <c r="M947" s="1" t="str">
        <f t="shared" ca="1" si="119"/>
        <v/>
      </c>
      <c r="N947" s="1" t="str">
        <f t="shared" ca="1" si="119"/>
        <v>952-927-6500</v>
      </c>
      <c r="O947" s="1" t="str">
        <f t="shared" ca="1" si="119"/>
        <v>www.shadin.com</v>
      </c>
      <c r="P947" s="1" t="str">
        <f t="shared" ca="1" si="119"/>
        <v>Shadin Avionics develops and manufactures avionics and data management solutions for both fixed-wing aircraft and rotorcraft with a strategy to simplify aircraft modernization and enable future technologies. The company’s certified and configurable technology combined with its industry expertise provide unparalleled schedule and cost benefits to customers.</v>
      </c>
    </row>
    <row r="948" spans="1:16" x14ac:dyDescent="0.25">
      <c r="A948" s="1">
        <v>947</v>
      </c>
      <c r="B948" s="1" t="str">
        <f t="shared" si="113"/>
        <v>c947:e954</v>
      </c>
    </row>
    <row r="949" spans="1:16" x14ac:dyDescent="0.25">
      <c r="A949" s="1">
        <v>948</v>
      </c>
      <c r="B949" s="1" t="str">
        <f t="shared" si="113"/>
        <v>c947:e954</v>
      </c>
      <c r="C949" s="1" t="s">
        <v>240</v>
      </c>
      <c r="D949" s="1" t="s">
        <v>1328</v>
      </c>
    </row>
    <row r="950" spans="1:16" x14ac:dyDescent="0.25">
      <c r="A950" s="1">
        <v>949</v>
      </c>
      <c r="B950" s="1" t="str">
        <f t="shared" si="113"/>
        <v>c947:e954</v>
      </c>
      <c r="C950" s="1" t="s">
        <v>235</v>
      </c>
      <c r="D950" s="1" t="s">
        <v>1329</v>
      </c>
    </row>
    <row r="951" spans="1:16" x14ac:dyDescent="0.25">
      <c r="A951" s="1">
        <v>950</v>
      </c>
      <c r="B951" s="1" t="str">
        <f t="shared" si="113"/>
        <v>c947:e954</v>
      </c>
      <c r="C951" s="1" t="s">
        <v>234</v>
      </c>
      <c r="D951" s="1" t="s">
        <v>1330</v>
      </c>
    </row>
    <row r="952" spans="1:16" x14ac:dyDescent="0.25">
      <c r="A952" s="1">
        <v>951</v>
      </c>
      <c r="B952" s="1" t="str">
        <f t="shared" si="113"/>
        <v>c947:e954</v>
      </c>
      <c r="C952" s="1" t="s">
        <v>1419</v>
      </c>
      <c r="D952" s="1" t="s">
        <v>1331</v>
      </c>
    </row>
    <row r="953" spans="1:16" x14ac:dyDescent="0.25">
      <c r="A953" s="1">
        <v>952</v>
      </c>
      <c r="B953" s="1" t="str">
        <f t="shared" si="113"/>
        <v>c947:e954</v>
      </c>
    </row>
    <row r="954" spans="1:16" x14ac:dyDescent="0.25">
      <c r="A954" s="1">
        <v>953</v>
      </c>
      <c r="B954" s="1" t="str">
        <f t="shared" si="113"/>
        <v>c947:e954</v>
      </c>
      <c r="C954" s="1" t="s">
        <v>1420</v>
      </c>
      <c r="D954" s="1" t="s">
        <v>1332</v>
      </c>
    </row>
    <row r="955" spans="1:16" x14ac:dyDescent="0.25">
      <c r="A955" s="1">
        <v>954</v>
      </c>
      <c r="B955" s="1" t="str">
        <f t="shared" si="113"/>
        <v>c947:e954</v>
      </c>
    </row>
    <row r="956" spans="1:16" x14ac:dyDescent="0.25">
      <c r="A956" s="1">
        <v>955</v>
      </c>
      <c r="B956" s="1" t="str">
        <f t="shared" si="113"/>
        <v>c956:e964</v>
      </c>
      <c r="C956" s="1" t="s">
        <v>233</v>
      </c>
      <c r="D956" s="1" t="s">
        <v>1333</v>
      </c>
      <c r="E956" s="1">
        <v>609</v>
      </c>
      <c r="F956" s="1" t="b">
        <f ca="1">IFERROR(MATCH(H956,Sheet2!G:G,0)&gt;0,FALSE)</f>
        <v>1</v>
      </c>
      <c r="G956" s="1">
        <f>E956</f>
        <v>609</v>
      </c>
      <c r="H956" s="1" t="str">
        <f ca="1">IFERROR(INDEX(INDIRECT($B956),MATCH(H$1,INDIRECT(SUBSTITUTE($B956,"e","c")),0),2),"")</f>
        <v>SKYTRAC Systems</v>
      </c>
      <c r="I956" s="1" t="str">
        <f t="shared" ref="I956:P956" ca="1" si="120">IFERROR(INDEX(INDIRECT($B956),MATCH(I$1,INDIRECT(SUBSTITUTE($B956,"e","c")),0),2),"")</f>
        <v>210-1631 Dickson Ave.</v>
      </c>
      <c r="J956" s="1" t="str">
        <f t="shared" ca="1" si="120"/>
        <v>Suite 210</v>
      </c>
      <c r="K956" s="1" t="str">
        <f t="shared" ca="1" si="120"/>
        <v/>
      </c>
      <c r="L956" s="1" t="str">
        <f t="shared" ca="1" si="120"/>
        <v>Kelowna, BC  V1Y 0B5  Canada</v>
      </c>
      <c r="M956" s="1" t="str">
        <f t="shared" ca="1" si="120"/>
        <v/>
      </c>
      <c r="N956" s="1" t="str">
        <f t="shared" ca="1" si="120"/>
        <v>250-765-2393</v>
      </c>
      <c r="O956" s="1" t="str">
        <f t="shared" ca="1" si="120"/>
        <v>www.skytrac.ca</v>
      </c>
      <c r="P956" s="1" t="str">
        <f t="shared" ca="1" si="120"/>
        <v>SKYTRAC is a global leader in intelligent connectivity and Satcom solutions that elevate business performance, improve safety, and drive revenue. SKYTRAC brings more than 30 years of experience to the aviation marketplace, and is the No. 1 option for global Iridium Certus Satcom solutions.</v>
      </c>
    </row>
    <row r="957" spans="1:16" x14ac:dyDescent="0.25">
      <c r="A957" s="1">
        <v>956</v>
      </c>
      <c r="B957" s="1" t="str">
        <f t="shared" si="113"/>
        <v>c956:e964</v>
      </c>
    </row>
    <row r="958" spans="1:16" x14ac:dyDescent="0.25">
      <c r="A958" s="1">
        <v>957</v>
      </c>
      <c r="B958" s="1" t="str">
        <f t="shared" si="113"/>
        <v>c956:e964</v>
      </c>
      <c r="C958" s="1" t="s">
        <v>240</v>
      </c>
      <c r="D958" s="1" t="s">
        <v>1334</v>
      </c>
    </row>
    <row r="959" spans="1:16" x14ac:dyDescent="0.25">
      <c r="A959" s="1">
        <v>958</v>
      </c>
      <c r="B959" s="1" t="str">
        <f t="shared" si="113"/>
        <v>c956:e964</v>
      </c>
      <c r="C959" s="1" t="s">
        <v>245</v>
      </c>
      <c r="D959" s="1" t="s">
        <v>1335</v>
      </c>
    </row>
    <row r="960" spans="1:16" x14ac:dyDescent="0.25">
      <c r="A960" s="1">
        <v>959</v>
      </c>
      <c r="B960" s="1" t="str">
        <f t="shared" si="113"/>
        <v>c956:e964</v>
      </c>
      <c r="C960" s="1" t="s">
        <v>235</v>
      </c>
      <c r="D960" s="1" t="s">
        <v>1336</v>
      </c>
    </row>
    <row r="961" spans="1:16" x14ac:dyDescent="0.25">
      <c r="A961" s="1">
        <v>960</v>
      </c>
      <c r="B961" s="1" t="str">
        <f t="shared" si="113"/>
        <v>c956:e964</v>
      </c>
      <c r="C961" s="1" t="s">
        <v>234</v>
      </c>
      <c r="D961" s="1" t="s">
        <v>1337</v>
      </c>
    </row>
    <row r="962" spans="1:16" x14ac:dyDescent="0.25">
      <c r="A962" s="1">
        <v>961</v>
      </c>
      <c r="B962" s="1" t="str">
        <f t="shared" si="113"/>
        <v>c956:e964</v>
      </c>
      <c r="C962" s="1" t="s">
        <v>1419</v>
      </c>
      <c r="D962" s="1" t="s">
        <v>1338</v>
      </c>
    </row>
    <row r="963" spans="1:16" x14ac:dyDescent="0.25">
      <c r="A963" s="1">
        <v>962</v>
      </c>
      <c r="B963" s="1" t="str">
        <f t="shared" ref="B963:B1026" si="121">IF(C963="Name:","c"&amp;ROW(A963)&amp;":e"&amp;MATCH("Name:",C964:C2961,0)+ROW(A963)-2,B962)</f>
        <v>c956:e964</v>
      </c>
    </row>
    <row r="964" spans="1:16" x14ac:dyDescent="0.25">
      <c r="A964" s="1">
        <v>963</v>
      </c>
      <c r="B964" s="1" t="str">
        <f t="shared" si="121"/>
        <v>c956:e964</v>
      </c>
      <c r="C964" s="1" t="s">
        <v>1420</v>
      </c>
      <c r="D964" s="1" t="s">
        <v>1339</v>
      </c>
    </row>
    <row r="965" spans="1:16" x14ac:dyDescent="0.25">
      <c r="A965" s="1">
        <v>964</v>
      </c>
      <c r="B965" s="1" t="str">
        <f t="shared" si="121"/>
        <v>c956:e964</v>
      </c>
    </row>
    <row r="966" spans="1:16" x14ac:dyDescent="0.25">
      <c r="A966" s="1">
        <v>965</v>
      </c>
      <c r="B966" s="1" t="str">
        <f t="shared" si="121"/>
        <v>c966:e974</v>
      </c>
      <c r="C966" s="1" t="s">
        <v>233</v>
      </c>
      <c r="D966" s="1" t="s">
        <v>1340</v>
      </c>
      <c r="E966" s="1">
        <v>518</v>
      </c>
      <c r="F966" s="1" t="b">
        <f ca="1">IFERROR(MATCH(H966,Sheet2!G:G,0)&gt;0,FALSE)</f>
        <v>1</v>
      </c>
      <c r="G966" s="1">
        <f>E966</f>
        <v>518</v>
      </c>
      <c r="H966" s="1" t="str">
        <f ca="1">IFERROR(INDEX(INDIRECT($B966),MATCH(H$1,INDIRECT(SUBSTITUTE($B966,"e","c")),0),2),"")</f>
        <v>SmartSky Networks LLC</v>
      </c>
      <c r="I966" s="1" t="str">
        <f t="shared" ref="I966:P966" ca="1" si="122">IFERROR(INDEX(INDIRECT($B966),MATCH(I$1,INDIRECT(SUBSTITUTE($B966,"e","c")),0),2),"")</f>
        <v>430 Davis Drive</v>
      </c>
      <c r="J966" s="1" t="str">
        <f t="shared" ca="1" si="122"/>
        <v>Suite 350</v>
      </c>
      <c r="K966" s="1" t="str">
        <f t="shared" ca="1" si="122"/>
        <v/>
      </c>
      <c r="L966" s="1" t="str">
        <f t="shared" ca="1" si="122"/>
        <v>Durham, NC  27560</v>
      </c>
      <c r="M966" s="1" t="str">
        <f t="shared" ca="1" si="122"/>
        <v/>
      </c>
      <c r="N966" s="1" t="str">
        <f t="shared" ca="1" si="122"/>
        <v>800-660-9982</v>
      </c>
      <c r="O966" s="1" t="str">
        <f t="shared" ca="1" si="122"/>
        <v>www.smartskynetworks.com</v>
      </c>
      <c r="P966" s="1" t="str">
        <f t="shared" ca="1" si="122"/>
        <v>SmartSky Networks is transforming in-flight connectivity by building a better air-to-ground network for business and commercial aircraft owners and operators. SmartSky employs patented spectrum reuse, 5G security and advanced beamforming technologies to produce a high-speed low-latency network. This bidirectional data network provides the best in-flight user experience and allows new and enhanced data, apps, services, and hardware.</v>
      </c>
    </row>
    <row r="967" spans="1:16" x14ac:dyDescent="0.25">
      <c r="A967" s="1">
        <v>966</v>
      </c>
      <c r="B967" s="1" t="str">
        <f t="shared" si="121"/>
        <v>c966:e974</v>
      </c>
    </row>
    <row r="968" spans="1:16" x14ac:dyDescent="0.25">
      <c r="A968" s="1">
        <v>967</v>
      </c>
      <c r="B968" s="1" t="str">
        <f t="shared" si="121"/>
        <v>c966:e974</v>
      </c>
      <c r="C968" s="1" t="s">
        <v>240</v>
      </c>
      <c r="D968" s="1" t="s">
        <v>1341</v>
      </c>
    </row>
    <row r="969" spans="1:16" x14ac:dyDescent="0.25">
      <c r="A969" s="1">
        <v>968</v>
      </c>
      <c r="B969" s="1" t="str">
        <f t="shared" si="121"/>
        <v>c966:e974</v>
      </c>
      <c r="C969" s="1" t="s">
        <v>245</v>
      </c>
      <c r="D969" s="1" t="s">
        <v>1342</v>
      </c>
    </row>
    <row r="970" spans="1:16" x14ac:dyDescent="0.25">
      <c r="A970" s="1">
        <v>969</v>
      </c>
      <c r="B970" s="1" t="str">
        <f t="shared" si="121"/>
        <v>c966:e974</v>
      </c>
      <c r="C970" s="1" t="s">
        <v>235</v>
      </c>
      <c r="D970" s="1" t="s">
        <v>1343</v>
      </c>
    </row>
    <row r="971" spans="1:16" x14ac:dyDescent="0.25">
      <c r="A971" s="1">
        <v>970</v>
      </c>
      <c r="B971" s="1" t="str">
        <f t="shared" si="121"/>
        <v>c966:e974</v>
      </c>
      <c r="C971" s="1" t="s">
        <v>234</v>
      </c>
      <c r="D971" s="1" t="s">
        <v>1344</v>
      </c>
    </row>
    <row r="972" spans="1:16" x14ac:dyDescent="0.25">
      <c r="A972" s="1">
        <v>971</v>
      </c>
      <c r="B972" s="1" t="str">
        <f t="shared" si="121"/>
        <v>c966:e974</v>
      </c>
      <c r="C972" s="1" t="s">
        <v>1419</v>
      </c>
      <c r="D972" s="1" t="s">
        <v>1345</v>
      </c>
    </row>
    <row r="973" spans="1:16" x14ac:dyDescent="0.25">
      <c r="A973" s="1">
        <v>972</v>
      </c>
      <c r="B973" s="1" t="str">
        <f t="shared" si="121"/>
        <v>c966:e974</v>
      </c>
    </row>
    <row r="974" spans="1:16" x14ac:dyDescent="0.25">
      <c r="A974" s="1">
        <v>973</v>
      </c>
      <c r="B974" s="1" t="str">
        <f t="shared" si="121"/>
        <v>c966:e974</v>
      </c>
      <c r="C974" s="1" t="s">
        <v>1420</v>
      </c>
      <c r="D974" s="1" t="s">
        <v>1346</v>
      </c>
    </row>
    <row r="975" spans="1:16" x14ac:dyDescent="0.25">
      <c r="A975" s="1">
        <v>974</v>
      </c>
      <c r="B975" s="1" t="str">
        <f t="shared" si="121"/>
        <v>c966:e974</v>
      </c>
    </row>
    <row r="976" spans="1:16" x14ac:dyDescent="0.25">
      <c r="A976" s="1">
        <v>975</v>
      </c>
      <c r="B976" s="1" t="str">
        <f t="shared" si="121"/>
        <v>c976:e984</v>
      </c>
      <c r="C976" s="1" t="s">
        <v>233</v>
      </c>
      <c r="D976" s="1" t="s">
        <v>1347</v>
      </c>
      <c r="E976" s="1">
        <v>201</v>
      </c>
      <c r="F976" s="1" t="b">
        <f ca="1">IFERROR(MATCH(H976,Sheet2!G:G,0)&gt;0,FALSE)</f>
        <v>0</v>
      </c>
      <c r="G976" s="1">
        <f>E976</f>
        <v>201</v>
      </c>
      <c r="H976" s="1" t="str">
        <f ca="1">IFERROR(INDEX(INDIRECT($B976),MATCH(H$1,INDIRECT(SUBSTITUTE($B976,"e","c")),0),2),"")</f>
        <v>Southeast Aerospace</v>
      </c>
      <c r="I976" s="1" t="str">
        <f t="shared" ref="I976:P976" ca="1" si="123">IFERROR(INDEX(INDIRECT($B976),MATCH(I$1,INDIRECT(SUBSTITUTE($B976,"e","c")),0),2),"")</f>
        <v>1399 General Aviation Drive</v>
      </c>
      <c r="J976" s="1" t="str">
        <f t="shared" ca="1" si="123"/>
        <v>Melbourne International Airport</v>
      </c>
      <c r="K976" s="1" t="str">
        <f t="shared" ca="1" si="123"/>
        <v/>
      </c>
      <c r="L976" s="1" t="str">
        <f t="shared" ca="1" si="123"/>
        <v>Melbourne, FL  32935</v>
      </c>
      <c r="M976" s="1" t="str">
        <f t="shared" ca="1" si="123"/>
        <v/>
      </c>
      <c r="N976" s="1" t="str">
        <f t="shared" ca="1" si="123"/>
        <v>321-255-9877</v>
      </c>
      <c r="O976" s="1" t="str">
        <f t="shared" ca="1" si="123"/>
        <v>www.seaerospace.com</v>
      </c>
      <c r="P976" s="1" t="str">
        <f t="shared" ca="1" si="123"/>
        <v>Southeast Aerospace is a leading aerospace solutions company. SEA has been providing a unique combination of products and services for over 25 years. The company’s component services division provides stock and quick delivery for most major OEMs and extensive in-house repair, while the aircraft modifications division provides A&amp;B kits with in-house electrical and structural manufacturing as well as complete aircraft modifications.</v>
      </c>
    </row>
    <row r="977" spans="1:16" x14ac:dyDescent="0.25">
      <c r="A977" s="1">
        <v>976</v>
      </c>
      <c r="B977" s="1" t="str">
        <f t="shared" si="121"/>
        <v>c976:e984</v>
      </c>
    </row>
    <row r="978" spans="1:16" x14ac:dyDescent="0.25">
      <c r="A978" s="1">
        <v>977</v>
      </c>
      <c r="B978" s="1" t="str">
        <f t="shared" si="121"/>
        <v>c976:e984</v>
      </c>
      <c r="C978" s="1" t="s">
        <v>240</v>
      </c>
      <c r="D978" s="1" t="s">
        <v>1348</v>
      </c>
    </row>
    <row r="979" spans="1:16" x14ac:dyDescent="0.25">
      <c r="A979" s="1">
        <v>978</v>
      </c>
      <c r="B979" s="1" t="str">
        <f t="shared" si="121"/>
        <v>c976:e984</v>
      </c>
      <c r="C979" s="1" t="s">
        <v>245</v>
      </c>
      <c r="D979" s="1" t="s">
        <v>1349</v>
      </c>
    </row>
    <row r="980" spans="1:16" x14ac:dyDescent="0.25">
      <c r="A980" s="1">
        <v>979</v>
      </c>
      <c r="B980" s="1" t="str">
        <f t="shared" si="121"/>
        <v>c976:e984</v>
      </c>
      <c r="C980" s="1" t="s">
        <v>235</v>
      </c>
      <c r="D980" s="1" t="s">
        <v>1350</v>
      </c>
    </row>
    <row r="981" spans="1:16" x14ac:dyDescent="0.25">
      <c r="A981" s="1">
        <v>980</v>
      </c>
      <c r="B981" s="1" t="str">
        <f t="shared" si="121"/>
        <v>c976:e984</v>
      </c>
      <c r="C981" s="1" t="s">
        <v>234</v>
      </c>
      <c r="D981" s="1" t="s">
        <v>1351</v>
      </c>
    </row>
    <row r="982" spans="1:16" x14ac:dyDescent="0.25">
      <c r="A982" s="1">
        <v>981</v>
      </c>
      <c r="B982" s="1" t="str">
        <f t="shared" si="121"/>
        <v>c976:e984</v>
      </c>
      <c r="C982" s="1" t="s">
        <v>1419</v>
      </c>
      <c r="D982" s="1" t="s">
        <v>1352</v>
      </c>
    </row>
    <row r="983" spans="1:16" x14ac:dyDescent="0.25">
      <c r="A983" s="1">
        <v>982</v>
      </c>
      <c r="B983" s="1" t="str">
        <f t="shared" si="121"/>
        <v>c976:e984</v>
      </c>
    </row>
    <row r="984" spans="1:16" x14ac:dyDescent="0.25">
      <c r="A984" s="1">
        <v>983</v>
      </c>
      <c r="B984" s="1" t="str">
        <f t="shared" si="121"/>
        <v>c976:e984</v>
      </c>
      <c r="C984" s="1" t="s">
        <v>1420</v>
      </c>
      <c r="D984" s="1" t="s">
        <v>1353</v>
      </c>
    </row>
    <row r="985" spans="1:16" x14ac:dyDescent="0.25">
      <c r="A985" s="1">
        <v>984</v>
      </c>
      <c r="B985" s="1" t="str">
        <f t="shared" si="121"/>
        <v>c976:e984</v>
      </c>
    </row>
    <row r="986" spans="1:16" x14ac:dyDescent="0.25">
      <c r="A986" s="1">
        <v>985</v>
      </c>
      <c r="B986" s="1" t="str">
        <f t="shared" si="121"/>
        <v>c986:e993</v>
      </c>
      <c r="C986" s="1" t="s">
        <v>233</v>
      </c>
      <c r="D986" s="1" t="s">
        <v>1354</v>
      </c>
      <c r="E986" s="1">
        <v>113</v>
      </c>
      <c r="F986" s="1" t="b">
        <f ca="1">IFERROR(MATCH(H986,Sheet2!G:G,0)&gt;0,FALSE)</f>
        <v>0</v>
      </c>
      <c r="G986" s="1">
        <f>E986</f>
        <v>113</v>
      </c>
      <c r="H986" s="1" t="str">
        <f ca="1">IFERROR(INDEX(INDIRECT($B986),MATCH(H$1,INDIRECT(SUBSTITUTE($B986,"e","c")),0),2),"")</f>
        <v>Technisonic Industries Ltd.</v>
      </c>
      <c r="I986" s="1" t="str">
        <f t="shared" ref="I986:P986" ca="1" si="124">IFERROR(INDEX(INDIRECT($B986),MATCH(I$1,INDIRECT(SUBSTITUTE($B986,"e","c")),0),2),"")</f>
        <v>240 Traders Blvd.</v>
      </c>
      <c r="J986" s="1" t="str">
        <f t="shared" ca="1" si="124"/>
        <v/>
      </c>
      <c r="K986" s="1" t="str">
        <f t="shared" ca="1" si="124"/>
        <v/>
      </c>
      <c r="L986" s="1" t="str">
        <f t="shared" ca="1" si="124"/>
        <v>Mississauga, ON  L4Z 1W7  Canada</v>
      </c>
      <c r="M986" s="1" t="str">
        <f t="shared" ca="1" si="124"/>
        <v/>
      </c>
      <c r="N986" s="1" t="str">
        <f t="shared" ca="1" si="124"/>
        <v>905-890-2113</v>
      </c>
      <c r="O986" s="1" t="str">
        <f t="shared" ca="1" si="124"/>
        <v>www.til.ca</v>
      </c>
      <c r="P986" s="1" t="str">
        <f t="shared" ca="1" si="124"/>
        <v>Technisonic is a manufacturer of a complete line of mission-based communication solutions, including panel-mount tactical airborne FM transceivers, multiband radios capable of trunked, encrypted and P25 digital, Phase 1 and Phase 2 operation. In addition, a line of airborne audio equipment and VHF/AM ground stations are available.</v>
      </c>
    </row>
    <row r="987" spans="1:16" x14ac:dyDescent="0.25">
      <c r="A987" s="1">
        <v>986</v>
      </c>
      <c r="B987" s="1" t="str">
        <f t="shared" si="121"/>
        <v>c986:e993</v>
      </c>
    </row>
    <row r="988" spans="1:16" x14ac:dyDescent="0.25">
      <c r="A988" s="1">
        <v>987</v>
      </c>
      <c r="B988" s="1" t="str">
        <f t="shared" si="121"/>
        <v>c986:e993</v>
      </c>
      <c r="C988" s="1" t="s">
        <v>240</v>
      </c>
      <c r="D988" s="1" t="s">
        <v>1355</v>
      </c>
    </row>
    <row r="989" spans="1:16" x14ac:dyDescent="0.25">
      <c r="A989" s="1">
        <v>988</v>
      </c>
      <c r="B989" s="1" t="str">
        <f t="shared" si="121"/>
        <v>c986:e993</v>
      </c>
      <c r="C989" s="1" t="s">
        <v>235</v>
      </c>
      <c r="D989" s="1" t="s">
        <v>1356</v>
      </c>
    </row>
    <row r="990" spans="1:16" x14ac:dyDescent="0.25">
      <c r="A990" s="1">
        <v>989</v>
      </c>
      <c r="B990" s="1" t="str">
        <f t="shared" si="121"/>
        <v>c986:e993</v>
      </c>
      <c r="C990" s="1" t="s">
        <v>234</v>
      </c>
      <c r="D990" s="1" t="s">
        <v>1357</v>
      </c>
    </row>
    <row r="991" spans="1:16" x14ac:dyDescent="0.25">
      <c r="A991" s="1">
        <v>990</v>
      </c>
      <c r="B991" s="1" t="str">
        <f t="shared" si="121"/>
        <v>c986:e993</v>
      </c>
      <c r="C991" s="1" t="s">
        <v>1419</v>
      </c>
      <c r="D991" s="1" t="s">
        <v>1358</v>
      </c>
    </row>
    <row r="992" spans="1:16" x14ac:dyDescent="0.25">
      <c r="A992" s="1">
        <v>991</v>
      </c>
      <c r="B992" s="1" t="str">
        <f t="shared" si="121"/>
        <v>c986:e993</v>
      </c>
    </row>
    <row r="993" spans="1:16" x14ac:dyDescent="0.25">
      <c r="A993" s="1">
        <v>992</v>
      </c>
      <c r="B993" s="1" t="str">
        <f t="shared" si="121"/>
        <v>c986:e993</v>
      </c>
      <c r="C993" s="1" t="s">
        <v>1420</v>
      </c>
      <c r="D993" s="1" t="s">
        <v>1359</v>
      </c>
    </row>
    <row r="994" spans="1:16" x14ac:dyDescent="0.25">
      <c r="A994" s="1">
        <v>993</v>
      </c>
      <c r="B994" s="1" t="str">
        <f t="shared" si="121"/>
        <v>c986:e993</v>
      </c>
    </row>
    <row r="995" spans="1:16" x14ac:dyDescent="0.25">
      <c r="A995" s="1">
        <v>994</v>
      </c>
      <c r="B995" s="1" t="str">
        <f t="shared" si="121"/>
        <v>c995:e1002</v>
      </c>
      <c r="C995" s="1" t="s">
        <v>233</v>
      </c>
      <c r="D995" s="1" t="s">
        <v>1360</v>
      </c>
      <c r="E995" s="1">
        <v>212</v>
      </c>
      <c r="F995" s="1" t="b">
        <f ca="1">IFERROR(MATCH(H995,Sheet2!G:G,0)&gt;0,FALSE)</f>
        <v>0</v>
      </c>
      <c r="G995" s="1">
        <f>E995</f>
        <v>212</v>
      </c>
      <c r="H995" s="1" t="str">
        <f ca="1">IFERROR(INDEX(INDIRECT($B995),MATCH(H$1,INDIRECT(SUBSTITUTE($B995,"e","c")),0),2),"")</f>
        <v>TGH Aviation</v>
      </c>
      <c r="I995" s="1" t="str">
        <f t="shared" ref="I995:P995" ca="1" si="125">IFERROR(INDEX(INDIRECT($B995),MATCH(I$1,INDIRECT(SUBSTITUTE($B995,"e","c")),0),2),"")</f>
        <v>2389 Rickenbacker Way</v>
      </c>
      <c r="J995" s="1" t="str">
        <f t="shared" ca="1" si="125"/>
        <v/>
      </c>
      <c r="K995" s="1" t="str">
        <f t="shared" ca="1" si="125"/>
        <v/>
      </c>
      <c r="L995" s="1" t="str">
        <f t="shared" ca="1" si="125"/>
        <v>Auburn, CA  95602</v>
      </c>
      <c r="M995" s="1" t="str">
        <f t="shared" ca="1" si="125"/>
        <v/>
      </c>
      <c r="N995" s="1" t="str">
        <f t="shared" ca="1" si="125"/>
        <v>800-843-4976</v>
      </c>
      <c r="O995" s="1" t="str">
        <f t="shared" ca="1" si="125"/>
        <v>www.tghaviation.com</v>
      </c>
      <c r="P995" s="1" t="str">
        <f t="shared" ca="1" si="125"/>
        <v>Since its commencement in 1957, TGH Aviation, an FAA-certified Part 145 repair station, has developed into a diversified aerospace business adept in repairing a comprehensive mix of aircraft instruments, avionics, and fuel components for military, corporate, commercial and general aviation classes of fixed- and rotary-wing aircraft. TGH also offers a broad range of factory-new and overhauled units for exchange or outright purchase, in stock and ready to ship same day.</v>
      </c>
    </row>
    <row r="996" spans="1:16" x14ac:dyDescent="0.25">
      <c r="A996" s="1">
        <v>995</v>
      </c>
      <c r="B996" s="1" t="str">
        <f t="shared" si="121"/>
        <v>c995:e1002</v>
      </c>
    </row>
    <row r="997" spans="1:16" x14ac:dyDescent="0.25">
      <c r="A997" s="1">
        <v>996</v>
      </c>
      <c r="B997" s="1" t="str">
        <f t="shared" si="121"/>
        <v>c995:e1002</v>
      </c>
      <c r="C997" s="1" t="s">
        <v>240</v>
      </c>
      <c r="D997" s="1" t="s">
        <v>1361</v>
      </c>
    </row>
    <row r="998" spans="1:16" x14ac:dyDescent="0.25">
      <c r="A998" s="1">
        <v>997</v>
      </c>
      <c r="B998" s="1" t="str">
        <f t="shared" si="121"/>
        <v>c995:e1002</v>
      </c>
      <c r="C998" s="1" t="s">
        <v>235</v>
      </c>
      <c r="D998" s="1" t="s">
        <v>1362</v>
      </c>
    </row>
    <row r="999" spans="1:16" x14ac:dyDescent="0.25">
      <c r="A999" s="1">
        <v>998</v>
      </c>
      <c r="B999" s="1" t="str">
        <f t="shared" si="121"/>
        <v>c995:e1002</v>
      </c>
      <c r="C999" s="1" t="s">
        <v>234</v>
      </c>
      <c r="D999" s="1" t="s">
        <v>1363</v>
      </c>
    </row>
    <row r="1000" spans="1:16" x14ac:dyDescent="0.25">
      <c r="A1000" s="1">
        <v>999</v>
      </c>
      <c r="B1000" s="1" t="str">
        <f t="shared" si="121"/>
        <v>c995:e1002</v>
      </c>
      <c r="C1000" s="1" t="s">
        <v>1419</v>
      </c>
      <c r="D1000" s="1" t="s">
        <v>1364</v>
      </c>
    </row>
    <row r="1001" spans="1:16" x14ac:dyDescent="0.25">
      <c r="A1001" s="1">
        <v>1000</v>
      </c>
      <c r="B1001" s="1" t="str">
        <f t="shared" si="121"/>
        <v>c995:e1002</v>
      </c>
    </row>
    <row r="1002" spans="1:16" x14ac:dyDescent="0.25">
      <c r="A1002" s="1">
        <v>1001</v>
      </c>
      <c r="B1002" s="1" t="str">
        <f t="shared" si="121"/>
        <v>c995:e1002</v>
      </c>
      <c r="C1002" s="1" t="s">
        <v>1420</v>
      </c>
      <c r="D1002" s="1" t="s">
        <v>1365</v>
      </c>
    </row>
    <row r="1003" spans="1:16" x14ac:dyDescent="0.25">
      <c r="A1003" s="1">
        <v>1002</v>
      </c>
      <c r="B1003" s="1" t="str">
        <f t="shared" si="121"/>
        <v>c995:e1002</v>
      </c>
    </row>
    <row r="1004" spans="1:16" x14ac:dyDescent="0.25">
      <c r="A1004" s="1">
        <v>1003</v>
      </c>
      <c r="B1004" s="1" t="str">
        <f t="shared" si="121"/>
        <v>c1004:e1011</v>
      </c>
      <c r="C1004" s="1" t="s">
        <v>233</v>
      </c>
      <c r="D1004" s="1" t="s">
        <v>1366</v>
      </c>
      <c r="E1004" s="1">
        <v>816</v>
      </c>
      <c r="F1004" s="1" t="b">
        <f ca="1">IFERROR(MATCH(H1004,Sheet2!G:G,0)&gt;0,FALSE)</f>
        <v>0</v>
      </c>
      <c r="G1004" s="1">
        <f>E1004</f>
        <v>816</v>
      </c>
      <c r="H1004" s="1" t="str">
        <f ca="1">IFERROR(INDEX(INDIRECT($B1004),MATCH(H$1,INDIRECT(SUBSTITUTE($B1004,"e","c")),0),2),"")</f>
        <v>The Angelus Corporation</v>
      </c>
      <c r="I1004" s="1" t="str">
        <f t="shared" ref="I1004:P1004" ca="1" si="126">IFERROR(INDEX(INDIRECT($B1004),MATCH(I$1,INDIRECT(SUBSTITUTE($B1004,"e","c")),0),2),"")</f>
        <v>W220 N1051 Springdale Road</v>
      </c>
      <c r="J1004" s="1" t="str">
        <f t="shared" ca="1" si="126"/>
        <v/>
      </c>
      <c r="K1004" s="1" t="str">
        <f t="shared" ca="1" si="126"/>
        <v/>
      </c>
      <c r="L1004" s="1" t="str">
        <f t="shared" ca="1" si="126"/>
        <v>Waukesha, WI  53186</v>
      </c>
      <c r="M1004" s="1" t="str">
        <f t="shared" ca="1" si="126"/>
        <v/>
      </c>
      <c r="N1004" s="1" t="str">
        <f t="shared" ca="1" si="126"/>
        <v>800-742-3191</v>
      </c>
      <c r="O1004" s="1" t="str">
        <f t="shared" ca="1" si="126"/>
        <v>www.theangeluscorp.com</v>
      </c>
      <c r="P1004" s="1" t="str">
        <f t="shared" ca="1" si="126"/>
        <v>The Angelus Corporation is comprised of two divisions, PIC Wire &amp; Cable and CertifyNation. For 50 years, PIC Wire &amp; Cable has provided complete specialty electronic cable, connector and assembly solutions for your aircraft. CertifyNation celebrates 10 years of airworthiness engineering and certification services for aircraft avionics modifications with civil aviation authorities across the world.</v>
      </c>
    </row>
    <row r="1005" spans="1:16" x14ac:dyDescent="0.25">
      <c r="A1005" s="1">
        <v>1004</v>
      </c>
      <c r="B1005" s="1" t="str">
        <f t="shared" si="121"/>
        <v>c1004:e1011</v>
      </c>
    </row>
    <row r="1006" spans="1:16" x14ac:dyDescent="0.25">
      <c r="A1006" s="1">
        <v>1005</v>
      </c>
      <c r="B1006" s="1" t="str">
        <f t="shared" si="121"/>
        <v>c1004:e1011</v>
      </c>
      <c r="C1006" s="1" t="s">
        <v>240</v>
      </c>
      <c r="D1006" s="1" t="s">
        <v>1367</v>
      </c>
    </row>
    <row r="1007" spans="1:16" x14ac:dyDescent="0.25">
      <c r="A1007" s="1">
        <v>1006</v>
      </c>
      <c r="B1007" s="1" t="str">
        <f t="shared" si="121"/>
        <v>c1004:e1011</v>
      </c>
      <c r="C1007" s="1" t="s">
        <v>235</v>
      </c>
      <c r="D1007" s="1" t="s">
        <v>1368</v>
      </c>
    </row>
    <row r="1008" spans="1:16" x14ac:dyDescent="0.25">
      <c r="A1008" s="1">
        <v>1007</v>
      </c>
      <c r="B1008" s="1" t="str">
        <f t="shared" si="121"/>
        <v>c1004:e1011</v>
      </c>
      <c r="C1008" s="1" t="s">
        <v>234</v>
      </c>
      <c r="D1008" s="1" t="s">
        <v>1369</v>
      </c>
    </row>
    <row r="1009" spans="1:16" x14ac:dyDescent="0.25">
      <c r="A1009" s="1">
        <v>1008</v>
      </c>
      <c r="B1009" s="1" t="str">
        <f t="shared" si="121"/>
        <v>c1004:e1011</v>
      </c>
      <c r="C1009" s="1" t="s">
        <v>1419</v>
      </c>
      <c r="D1009" s="1" t="s">
        <v>1370</v>
      </c>
    </row>
    <row r="1010" spans="1:16" x14ac:dyDescent="0.25">
      <c r="A1010" s="1">
        <v>1009</v>
      </c>
      <c r="B1010" s="1" t="str">
        <f t="shared" si="121"/>
        <v>c1004:e1011</v>
      </c>
    </row>
    <row r="1011" spans="1:16" x14ac:dyDescent="0.25">
      <c r="A1011" s="1">
        <v>1010</v>
      </c>
      <c r="B1011" s="1" t="str">
        <f t="shared" si="121"/>
        <v>c1004:e1011</v>
      </c>
      <c r="C1011" s="1" t="s">
        <v>1420</v>
      </c>
      <c r="D1011" s="1" t="s">
        <v>1371</v>
      </c>
    </row>
    <row r="1012" spans="1:16" x14ac:dyDescent="0.25">
      <c r="A1012" s="1">
        <v>1011</v>
      </c>
      <c r="B1012" s="1" t="str">
        <f t="shared" si="121"/>
        <v>c1004:e1011</v>
      </c>
    </row>
    <row r="1013" spans="1:16" x14ac:dyDescent="0.25">
      <c r="A1013" s="1">
        <v>1012</v>
      </c>
      <c r="B1013" s="1" t="str">
        <f t="shared" si="121"/>
        <v>c1013:e1021</v>
      </c>
      <c r="C1013" s="1" t="s">
        <v>233</v>
      </c>
      <c r="D1013" s="1" t="s">
        <v>1372</v>
      </c>
      <c r="E1013" s="1">
        <v>211</v>
      </c>
      <c r="F1013" s="1" t="b">
        <f ca="1">IFERROR(MATCH(H1013,Sheet2!G:G,0)&gt;0,FALSE)</f>
        <v>1</v>
      </c>
      <c r="G1013" s="1">
        <f>E1013</f>
        <v>211</v>
      </c>
      <c r="H1013" s="1" t="str">
        <f ca="1">IFERROR(INDEX(INDIRECT($B1013),MATCH(H$1,INDIRECT(SUBSTITUTE($B1013,"e","c")),0),2),"")</f>
        <v>THOMMEN AIRCRAFT EQUIPMENT</v>
      </c>
      <c r="I1013" s="1" t="str">
        <f t="shared" ref="I1013:P1013" ca="1" si="127">IFERROR(INDEX(INDIRECT($B1013),MATCH(I$1,INDIRECT(SUBSTITUTE($B1013,"e","c")),0),2),"")</f>
        <v>Hofackerstrasse 48</v>
      </c>
      <c r="J1013" s="1" t="str">
        <f t="shared" ca="1" si="127"/>
        <v/>
      </c>
      <c r="K1013" s="1" t="str">
        <f t="shared" ca="1" si="127"/>
        <v/>
      </c>
      <c r="L1013" s="1" t="str">
        <f t="shared" ca="1" si="127"/>
        <v>4132 Muttenz</v>
      </c>
      <c r="M1013" s="1" t="str">
        <f t="shared" ca="1" si="127"/>
        <v>Switzerland</v>
      </c>
      <c r="N1013" s="1" t="str">
        <f t="shared" ca="1" si="127"/>
        <v>+41 61 965 22 22</v>
      </c>
      <c r="O1013" s="1" t="str">
        <f t="shared" ca="1" si="127"/>
        <v>www.thommen.aero</v>
      </c>
      <c r="P1013" s="1" t="str">
        <f t="shared" ca="1" si="127"/>
        <v>THOMMEN AIRCRAFT EQUIPMENT is a Swiss manufacturer of air data computers and altimeters, displays, digital clocks, chronographs and aviation flashlights for helicopters, fixed-wing aircraft and UAVs. THOMMEN also provides recertification, repair of original parts, upgrades and reconfigurations. THOMMEN is an EASA Part-21G (POA), EASA ADOA, ETSO/TSO, EASA Part-145, AS/EN 9100 certified company.</v>
      </c>
    </row>
    <row r="1014" spans="1:16" x14ac:dyDescent="0.25">
      <c r="A1014" s="1">
        <v>1013</v>
      </c>
      <c r="B1014" s="1" t="str">
        <f t="shared" si="121"/>
        <v>c1013:e1021</v>
      </c>
    </row>
    <row r="1015" spans="1:16" x14ac:dyDescent="0.25">
      <c r="A1015" s="1">
        <v>1014</v>
      </c>
      <c r="B1015" s="1" t="str">
        <f t="shared" si="121"/>
        <v>c1013:e1021</v>
      </c>
      <c r="C1015" s="1" t="s">
        <v>240</v>
      </c>
      <c r="D1015" s="1" t="s">
        <v>1373</v>
      </c>
    </row>
    <row r="1016" spans="1:16" x14ac:dyDescent="0.25">
      <c r="A1016" s="1">
        <v>1015</v>
      </c>
      <c r="B1016" s="1" t="str">
        <f t="shared" si="121"/>
        <v>c1013:e1021</v>
      </c>
      <c r="C1016" s="1" t="s">
        <v>235</v>
      </c>
      <c r="D1016" s="1" t="s">
        <v>1374</v>
      </c>
    </row>
    <row r="1017" spans="1:16" x14ac:dyDescent="0.25">
      <c r="A1017" s="1">
        <v>1016</v>
      </c>
      <c r="B1017" s="1" t="str">
        <f t="shared" si="121"/>
        <v>c1013:e1021</v>
      </c>
      <c r="C1017" s="1" t="s">
        <v>1422</v>
      </c>
      <c r="D1017" s="1" t="s">
        <v>1375</v>
      </c>
    </row>
    <row r="1018" spans="1:16" x14ac:dyDescent="0.25">
      <c r="A1018" s="1">
        <v>1017</v>
      </c>
      <c r="B1018" s="1" t="str">
        <f t="shared" si="121"/>
        <v>c1013:e1021</v>
      </c>
      <c r="C1018" s="1" t="s">
        <v>234</v>
      </c>
      <c r="D1018" s="1" t="s">
        <v>1376</v>
      </c>
    </row>
    <row r="1019" spans="1:16" x14ac:dyDescent="0.25">
      <c r="A1019" s="1">
        <v>1018</v>
      </c>
      <c r="B1019" s="1" t="str">
        <f t="shared" si="121"/>
        <v>c1013:e1021</v>
      </c>
      <c r="C1019" s="1" t="s">
        <v>1419</v>
      </c>
      <c r="D1019" s="1" t="s">
        <v>1377</v>
      </c>
    </row>
    <row r="1020" spans="1:16" x14ac:dyDescent="0.25">
      <c r="A1020" s="1">
        <v>1019</v>
      </c>
      <c r="B1020" s="1" t="str">
        <f t="shared" si="121"/>
        <v>c1013:e1021</v>
      </c>
    </row>
    <row r="1021" spans="1:16" x14ac:dyDescent="0.25">
      <c r="A1021" s="1">
        <v>1020</v>
      </c>
      <c r="B1021" s="1" t="str">
        <f t="shared" si="121"/>
        <v>c1013:e1021</v>
      </c>
      <c r="C1021" s="1" t="s">
        <v>1420</v>
      </c>
      <c r="D1021" s="1" t="s">
        <v>1378</v>
      </c>
    </row>
    <row r="1022" spans="1:16" x14ac:dyDescent="0.25">
      <c r="A1022" s="1">
        <v>1021</v>
      </c>
      <c r="B1022" s="1" t="str">
        <f t="shared" si="121"/>
        <v>c1013:e1021</v>
      </c>
    </row>
    <row r="1023" spans="1:16" x14ac:dyDescent="0.25">
      <c r="A1023" s="1">
        <v>1022</v>
      </c>
      <c r="B1023" s="1" t="str">
        <f t="shared" si="121"/>
        <v>c1023:e1030</v>
      </c>
      <c r="C1023" s="1" t="s">
        <v>233</v>
      </c>
      <c r="D1023" s="1" t="s">
        <v>1379</v>
      </c>
      <c r="E1023" s="1">
        <v>716</v>
      </c>
      <c r="F1023" s="1" t="b">
        <f ca="1">IFERROR(MATCH(H1023,Sheet2!G:G,0)&gt;0,FALSE)</f>
        <v>0</v>
      </c>
      <c r="G1023" s="1">
        <f>E1023</f>
        <v>716</v>
      </c>
      <c r="H1023" s="1" t="str">
        <f ca="1">IFERROR(INDEX(INDIRECT($B1023),MATCH(H$1,INDIRECT(SUBSTITUTE($B1023,"e","c")),0),2),"")</f>
        <v>Trig Avionics</v>
      </c>
      <c r="I1023" s="1" t="str">
        <f t="shared" ref="I1023:P1023" ca="1" si="128">IFERROR(INDEX(INDIRECT($B1023),MATCH(I$1,INDIRECT(SUBSTITUTE($B1023,"e","c")),0),2),"")</f>
        <v>Heriot Watt Research Park</v>
      </c>
      <c r="J1023" s="1" t="str">
        <f t="shared" ca="1" si="128"/>
        <v/>
      </c>
      <c r="K1023" s="1" t="str">
        <f t="shared" ca="1" si="128"/>
        <v/>
      </c>
      <c r="L1023" s="1" t="str">
        <f t="shared" ca="1" si="128"/>
        <v>Edinburgh  EH144AP  Scotland, UK</v>
      </c>
      <c r="M1023" s="1" t="str">
        <f t="shared" ca="1" si="128"/>
        <v/>
      </c>
      <c r="N1023" s="1" t="str">
        <f t="shared" ca="1" si="128"/>
        <v>+44 (0) 131 449 8810</v>
      </c>
      <c r="O1023" s="1" t="str">
        <f t="shared" ca="1" si="128"/>
        <v>www.trig-avionics.com</v>
      </c>
      <c r="P1023" s="1" t="str">
        <f t="shared" ca="1" si="128"/>
        <v>Trig Avionics is the expert in certified avionics. Its products are innovative and “Better by Design,” providing customers with the best mix of quality, features and value. Come see Trig’s Stack and Compact Mode S/ADS-B capable transponders, VHF radios, audio panels and WAAS GPS technologies at booth No. 716.</v>
      </c>
    </row>
    <row r="1024" spans="1:16" x14ac:dyDescent="0.25">
      <c r="A1024" s="1">
        <v>1023</v>
      </c>
      <c r="B1024" s="1" t="str">
        <f t="shared" si="121"/>
        <v>c1023:e1030</v>
      </c>
    </row>
    <row r="1025" spans="1:16" x14ac:dyDescent="0.25">
      <c r="A1025" s="1">
        <v>1024</v>
      </c>
      <c r="B1025" s="1" t="str">
        <f t="shared" si="121"/>
        <v>c1023:e1030</v>
      </c>
      <c r="C1025" s="1" t="s">
        <v>240</v>
      </c>
      <c r="D1025" s="1" t="s">
        <v>1380</v>
      </c>
    </row>
    <row r="1026" spans="1:16" x14ac:dyDescent="0.25">
      <c r="A1026" s="1">
        <v>1025</v>
      </c>
      <c r="B1026" s="1" t="str">
        <f t="shared" si="121"/>
        <v>c1023:e1030</v>
      </c>
      <c r="C1026" s="1" t="s">
        <v>235</v>
      </c>
      <c r="D1026" s="1" t="s">
        <v>1381</v>
      </c>
    </row>
    <row r="1027" spans="1:16" x14ac:dyDescent="0.25">
      <c r="A1027" s="1">
        <v>1026</v>
      </c>
      <c r="B1027" s="1" t="str">
        <f t="shared" ref="B1027:B1084" si="129">IF(C1027="Name:","c"&amp;ROW(A1027)&amp;":e"&amp;MATCH("Name:",C1028:C3025,0)+ROW(A1027)-2,B1026)</f>
        <v>c1023:e1030</v>
      </c>
      <c r="C1027" s="1" t="s">
        <v>234</v>
      </c>
      <c r="D1027" s="1" t="s">
        <v>1382</v>
      </c>
    </row>
    <row r="1028" spans="1:16" x14ac:dyDescent="0.25">
      <c r="A1028" s="1">
        <v>1027</v>
      </c>
      <c r="B1028" s="1" t="str">
        <f t="shared" si="129"/>
        <v>c1023:e1030</v>
      </c>
      <c r="C1028" s="1" t="s">
        <v>1419</v>
      </c>
      <c r="D1028" s="1" t="s">
        <v>1383</v>
      </c>
    </row>
    <row r="1029" spans="1:16" x14ac:dyDescent="0.25">
      <c r="A1029" s="1">
        <v>1028</v>
      </c>
      <c r="B1029" s="1" t="str">
        <f t="shared" si="129"/>
        <v>c1023:e1030</v>
      </c>
    </row>
    <row r="1030" spans="1:16" x14ac:dyDescent="0.25">
      <c r="A1030" s="1">
        <v>1029</v>
      </c>
      <c r="B1030" s="1" t="str">
        <f t="shared" si="129"/>
        <v>c1023:e1030</v>
      </c>
      <c r="C1030" s="1" t="s">
        <v>1420</v>
      </c>
      <c r="D1030" s="1" t="s">
        <v>1384</v>
      </c>
    </row>
    <row r="1031" spans="1:16" x14ac:dyDescent="0.25">
      <c r="A1031" s="1">
        <v>1030</v>
      </c>
      <c r="B1031" s="1" t="str">
        <f t="shared" si="129"/>
        <v>c1023:e1030</v>
      </c>
    </row>
    <row r="1032" spans="1:16" x14ac:dyDescent="0.25">
      <c r="A1032" s="1">
        <v>1031</v>
      </c>
      <c r="B1032" s="1" t="str">
        <f t="shared" si="129"/>
        <v>c1032:e1039</v>
      </c>
      <c r="C1032" s="1" t="s">
        <v>233</v>
      </c>
      <c r="D1032" s="1" t="s">
        <v>1385</v>
      </c>
      <c r="E1032" s="1">
        <v>409</v>
      </c>
      <c r="F1032" s="1" t="b">
        <f ca="1">IFERROR(MATCH(H1032,Sheet2!G:G,0)&gt;0,FALSE)</f>
        <v>0</v>
      </c>
      <c r="G1032" s="1">
        <f>E1032</f>
        <v>409</v>
      </c>
      <c r="H1032" s="1" t="str">
        <f ca="1">IFERROR(INDEX(INDIRECT($B1032),MATCH(H$1,INDIRECT(SUBSTITUTE($B1032,"e","c")),0),2),"")</f>
        <v>True Blue Power</v>
      </c>
      <c r="I1032" s="1" t="str">
        <f t="shared" ref="I1032:P1032" ca="1" si="130">IFERROR(INDEX(INDIRECT($B1032),MATCH(I$1,INDIRECT(SUBSTITUTE($B1032,"e","c")),0),2),"")</f>
        <v>9400 E. 34th St. North</v>
      </c>
      <c r="J1032" s="1" t="str">
        <f t="shared" ca="1" si="130"/>
        <v/>
      </c>
      <c r="K1032" s="1" t="str">
        <f t="shared" ca="1" si="130"/>
        <v/>
      </c>
      <c r="L1032" s="1" t="str">
        <f t="shared" ca="1" si="130"/>
        <v>Wichita, KS  67226</v>
      </c>
      <c r="M1032" s="1" t="str">
        <f t="shared" ca="1" si="130"/>
        <v/>
      </c>
      <c r="N1032" s="1" t="str">
        <f t="shared" ca="1" si="130"/>
        <v>316-630-0101</v>
      </c>
      <c r="O1032" s="1" t="str">
        <f t="shared" ca="1" si="130"/>
        <v>www.truebluepowerusa.com</v>
      </c>
      <c r="P1032" s="1" t="str">
        <f t="shared" ca="1" si="130"/>
        <v>True Blue Power specializes in the custom design and manufacture of next-generation power solutions for the global aviation industry. Products include USB charging ports, inverters, voltage converters, emergency power supplies and aviation’s first FAA TSO and EASA ETSO-certified lithium-ion engine start batteries.</v>
      </c>
    </row>
    <row r="1033" spans="1:16" x14ac:dyDescent="0.25">
      <c r="A1033" s="1">
        <v>1032</v>
      </c>
      <c r="B1033" s="1" t="str">
        <f t="shared" si="129"/>
        <v>c1032:e1039</v>
      </c>
    </row>
    <row r="1034" spans="1:16" x14ac:dyDescent="0.25">
      <c r="A1034" s="1">
        <v>1033</v>
      </c>
      <c r="B1034" s="1" t="str">
        <f t="shared" si="129"/>
        <v>c1032:e1039</v>
      </c>
      <c r="C1034" s="1" t="s">
        <v>240</v>
      </c>
      <c r="D1034" s="1" t="s">
        <v>1202</v>
      </c>
    </row>
    <row r="1035" spans="1:16" x14ac:dyDescent="0.25">
      <c r="A1035" s="1">
        <v>1034</v>
      </c>
      <c r="B1035" s="1" t="str">
        <f t="shared" si="129"/>
        <v>c1032:e1039</v>
      </c>
      <c r="C1035" s="1" t="s">
        <v>235</v>
      </c>
      <c r="D1035" s="1" t="s">
        <v>1203</v>
      </c>
    </row>
    <row r="1036" spans="1:16" x14ac:dyDescent="0.25">
      <c r="A1036" s="1">
        <v>1035</v>
      </c>
      <c r="B1036" s="1" t="str">
        <f t="shared" si="129"/>
        <v>c1032:e1039</v>
      </c>
      <c r="C1036" s="1" t="s">
        <v>234</v>
      </c>
      <c r="D1036" s="1" t="s">
        <v>1204</v>
      </c>
    </row>
    <row r="1037" spans="1:16" x14ac:dyDescent="0.25">
      <c r="A1037" s="1">
        <v>1036</v>
      </c>
      <c r="B1037" s="1" t="str">
        <f t="shared" si="129"/>
        <v>c1032:e1039</v>
      </c>
      <c r="C1037" s="1" t="s">
        <v>1419</v>
      </c>
      <c r="D1037" s="1" t="s">
        <v>1386</v>
      </c>
    </row>
    <row r="1038" spans="1:16" x14ac:dyDescent="0.25">
      <c r="A1038" s="1">
        <v>1037</v>
      </c>
      <c r="B1038" s="1" t="str">
        <f t="shared" si="129"/>
        <v>c1032:e1039</v>
      </c>
    </row>
    <row r="1039" spans="1:16" x14ac:dyDescent="0.25">
      <c r="A1039" s="1">
        <v>1038</v>
      </c>
      <c r="B1039" s="1" t="str">
        <f t="shared" si="129"/>
        <v>c1032:e1039</v>
      </c>
      <c r="C1039" s="1" t="s">
        <v>1420</v>
      </c>
      <c r="D1039" s="1" t="s">
        <v>1387</v>
      </c>
    </row>
    <row r="1040" spans="1:16" x14ac:dyDescent="0.25">
      <c r="A1040" s="1">
        <v>1039</v>
      </c>
      <c r="B1040" s="1" t="str">
        <f t="shared" si="129"/>
        <v>c1032:e1039</v>
      </c>
    </row>
    <row r="1041" spans="1:16" x14ac:dyDescent="0.25">
      <c r="A1041" s="1">
        <v>1040</v>
      </c>
      <c r="B1041" s="1" t="str">
        <f t="shared" si="129"/>
        <v>c1041:e1048</v>
      </c>
      <c r="C1041" s="1" t="s">
        <v>233</v>
      </c>
      <c r="D1041" s="1" t="s">
        <v>1388</v>
      </c>
      <c r="E1041" s="1">
        <v>319</v>
      </c>
      <c r="F1041" s="1" t="b">
        <f ca="1">IFERROR(MATCH(H1041,Sheet2!G:G,0)&gt;0,FALSE)</f>
        <v>0</v>
      </c>
      <c r="G1041" s="1">
        <f>E1041</f>
        <v>319</v>
      </c>
      <c r="H1041" s="1" t="str">
        <f ca="1">IFERROR(INDEX(INDIRECT($B1041),MATCH(H$1,INDIRECT(SUBSTITUTE($B1041,"e","c")),0),2),"")</f>
        <v>Unitron LP</v>
      </c>
      <c r="I1041" s="1" t="str">
        <f t="shared" ref="I1041:P1041" ca="1" si="131">IFERROR(INDEX(INDIRECT($B1041),MATCH(I$1,INDIRECT(SUBSTITUTE($B1041,"e","c")),0),2),"")</f>
        <v>10925 Miller Road</v>
      </c>
      <c r="J1041" s="1" t="str">
        <f t="shared" ca="1" si="131"/>
        <v/>
      </c>
      <c r="K1041" s="1" t="str">
        <f t="shared" ca="1" si="131"/>
        <v/>
      </c>
      <c r="L1041" s="1" t="str">
        <f t="shared" ca="1" si="131"/>
        <v>Dallas, TX  75238</v>
      </c>
      <c r="M1041" s="1" t="str">
        <f t="shared" ca="1" si="131"/>
        <v/>
      </c>
      <c r="N1041" s="1" t="str">
        <f t="shared" ca="1" si="131"/>
        <v>214-340-8600</v>
      </c>
      <c r="O1041" s="1" t="str">
        <f t="shared" ca="1" si="131"/>
        <v>www.unitronlp.com</v>
      </c>
      <c r="P1041" s="1" t="str">
        <f t="shared" ca="1" si="131"/>
        <v>Unitron specializes in the design and manufacture of solid-state power systems, including: 400Hz, 28VDC, 270VDC and combination AC-DC GPUs; cable handling solutions; HVAC; 50, 60 or 400Hz airborne power supplies; and 50/60Hz industrial frequency converters. These products are available in mobile, towable, bridge-mounted or fixed configurations.</v>
      </c>
    </row>
    <row r="1042" spans="1:16" x14ac:dyDescent="0.25">
      <c r="A1042" s="1">
        <v>1041</v>
      </c>
      <c r="B1042" s="1" t="str">
        <f t="shared" si="129"/>
        <v>c1041:e1048</v>
      </c>
    </row>
    <row r="1043" spans="1:16" x14ac:dyDescent="0.25">
      <c r="A1043" s="1">
        <v>1042</v>
      </c>
      <c r="B1043" s="1" t="str">
        <f t="shared" si="129"/>
        <v>c1041:e1048</v>
      </c>
      <c r="C1043" s="1" t="s">
        <v>240</v>
      </c>
      <c r="D1043" s="1" t="s">
        <v>1389</v>
      </c>
    </row>
    <row r="1044" spans="1:16" x14ac:dyDescent="0.25">
      <c r="A1044" s="1">
        <v>1043</v>
      </c>
      <c r="B1044" s="1" t="str">
        <f t="shared" si="129"/>
        <v>c1041:e1048</v>
      </c>
      <c r="C1044" s="1" t="s">
        <v>235</v>
      </c>
      <c r="D1044" s="1" t="s">
        <v>1390</v>
      </c>
    </row>
    <row r="1045" spans="1:16" x14ac:dyDescent="0.25">
      <c r="A1045" s="1">
        <v>1044</v>
      </c>
      <c r="B1045" s="1" t="str">
        <f t="shared" si="129"/>
        <v>c1041:e1048</v>
      </c>
      <c r="C1045" s="1" t="s">
        <v>234</v>
      </c>
      <c r="D1045" s="1" t="s">
        <v>1391</v>
      </c>
    </row>
    <row r="1046" spans="1:16" x14ac:dyDescent="0.25">
      <c r="A1046" s="1">
        <v>1045</v>
      </c>
      <c r="B1046" s="1" t="str">
        <f t="shared" si="129"/>
        <v>c1041:e1048</v>
      </c>
      <c r="C1046" s="1" t="s">
        <v>1419</v>
      </c>
      <c r="D1046" s="1" t="s">
        <v>1392</v>
      </c>
    </row>
    <row r="1047" spans="1:16" x14ac:dyDescent="0.25">
      <c r="A1047" s="1">
        <v>1046</v>
      </c>
      <c r="B1047" s="1" t="str">
        <f t="shared" si="129"/>
        <v>c1041:e1048</v>
      </c>
    </row>
    <row r="1048" spans="1:16" x14ac:dyDescent="0.25">
      <c r="A1048" s="1">
        <v>1047</v>
      </c>
      <c r="B1048" s="1" t="str">
        <f t="shared" si="129"/>
        <v>c1041:e1048</v>
      </c>
      <c r="C1048" s="1" t="s">
        <v>1420</v>
      </c>
      <c r="D1048" s="1" t="s">
        <v>1393</v>
      </c>
    </row>
    <row r="1049" spans="1:16" x14ac:dyDescent="0.25">
      <c r="A1049" s="1">
        <v>1048</v>
      </c>
      <c r="B1049" s="1" t="str">
        <f t="shared" si="129"/>
        <v>c1041:e1048</v>
      </c>
    </row>
    <row r="1050" spans="1:16" x14ac:dyDescent="0.25">
      <c r="A1050" s="1">
        <v>1049</v>
      </c>
      <c r="B1050" s="1" t="str">
        <f t="shared" si="129"/>
        <v>c1050:e1057</v>
      </c>
      <c r="C1050" s="1" t="s">
        <v>233</v>
      </c>
      <c r="D1050" s="1" t="s">
        <v>1394</v>
      </c>
      <c r="E1050" s="1">
        <v>1113</v>
      </c>
      <c r="F1050" s="1" t="b">
        <f ca="1">IFERROR(MATCH(H1050,Sheet2!G:G,0)&gt;0,FALSE)</f>
        <v>0</v>
      </c>
      <c r="G1050" s="1">
        <f>E1050</f>
        <v>1113</v>
      </c>
      <c r="H1050" s="1" t="str">
        <f ca="1">IFERROR(INDEX(INDIRECT($B1050),MATCH(H$1,INDIRECT(SUBSTITUTE($B1050,"e","c")),0),2),"")</f>
        <v>Universal Avionics, an Elbit Systems Company</v>
      </c>
      <c r="I1050" s="1" t="str">
        <f t="shared" ref="I1050:P1050" ca="1" si="132">IFERROR(INDEX(INDIRECT($B1050),MATCH(I$1,INDIRECT(SUBSTITUTE($B1050,"e","c")),0),2),"")</f>
        <v>3260 E. Universal Way</v>
      </c>
      <c r="J1050" s="1" t="str">
        <f t="shared" ca="1" si="132"/>
        <v/>
      </c>
      <c r="K1050" s="1" t="str">
        <f t="shared" ca="1" si="132"/>
        <v/>
      </c>
      <c r="L1050" s="1" t="str">
        <f t="shared" ca="1" si="132"/>
        <v>Tucson, AZ  85756</v>
      </c>
      <c r="M1050" s="1" t="str">
        <f t="shared" ca="1" si="132"/>
        <v/>
      </c>
      <c r="N1050" s="1" t="str">
        <f t="shared" ca="1" si="132"/>
        <v>520-295-2300</v>
      </c>
      <c r="O1050" s="1" t="str">
        <f t="shared" ca="1" si="132"/>
        <v>www.uasc.com</v>
      </c>
      <c r="P1050" s="1" t="str">
        <f t="shared" ca="1" si="132"/>
        <v>Universal Avionics, an Elbit Systems Company, is a leading manufacturer of innovative commercial avionics systems offered as retrofit and forward-fit options for the largest diversification of aircraft types. The company is shaping the future of aviation with solutions to enhance safety and efficiency. At a glance, UA's product line includes an SBAS-FMS family, EFVS and wearable HUD technology, integrated display systems, and solutions for Data Comm.</v>
      </c>
    </row>
    <row r="1051" spans="1:16" x14ac:dyDescent="0.25">
      <c r="A1051" s="1">
        <v>1050</v>
      </c>
      <c r="B1051" s="1" t="str">
        <f t="shared" si="129"/>
        <v>c1050:e1057</v>
      </c>
    </row>
    <row r="1052" spans="1:16" x14ac:dyDescent="0.25">
      <c r="A1052" s="1">
        <v>1051</v>
      </c>
      <c r="B1052" s="1" t="str">
        <f t="shared" si="129"/>
        <v>c1050:e1057</v>
      </c>
      <c r="C1052" s="1" t="s">
        <v>240</v>
      </c>
      <c r="D1052" s="1" t="s">
        <v>1395</v>
      </c>
    </row>
    <row r="1053" spans="1:16" x14ac:dyDescent="0.25">
      <c r="A1053" s="1">
        <v>1052</v>
      </c>
      <c r="B1053" s="1" t="str">
        <f t="shared" si="129"/>
        <v>c1050:e1057</v>
      </c>
      <c r="C1053" s="1" t="s">
        <v>235</v>
      </c>
      <c r="D1053" s="1" t="s">
        <v>1108</v>
      </c>
    </row>
    <row r="1054" spans="1:16" x14ac:dyDescent="0.25">
      <c r="A1054" s="1">
        <v>1053</v>
      </c>
      <c r="B1054" s="1" t="str">
        <f t="shared" si="129"/>
        <v>c1050:e1057</v>
      </c>
      <c r="C1054" s="1" t="s">
        <v>234</v>
      </c>
      <c r="D1054" s="1" t="s">
        <v>1396</v>
      </c>
    </row>
    <row r="1055" spans="1:16" x14ac:dyDescent="0.25">
      <c r="A1055" s="1">
        <v>1054</v>
      </c>
      <c r="B1055" s="1" t="str">
        <f t="shared" si="129"/>
        <v>c1050:e1057</v>
      </c>
      <c r="C1055" s="1" t="s">
        <v>1419</v>
      </c>
      <c r="D1055" s="1" t="s">
        <v>1397</v>
      </c>
    </row>
    <row r="1056" spans="1:16" x14ac:dyDescent="0.25">
      <c r="A1056" s="1">
        <v>1055</v>
      </c>
      <c r="B1056" s="1" t="str">
        <f t="shared" si="129"/>
        <v>c1050:e1057</v>
      </c>
    </row>
    <row r="1057" spans="1:16" x14ac:dyDescent="0.25">
      <c r="A1057" s="1">
        <v>1056</v>
      </c>
      <c r="B1057" s="1" t="str">
        <f t="shared" si="129"/>
        <v>c1050:e1057</v>
      </c>
      <c r="C1057" s="1" t="s">
        <v>1420</v>
      </c>
      <c r="D1057" s="1" t="s">
        <v>1398</v>
      </c>
    </row>
    <row r="1058" spans="1:16" x14ac:dyDescent="0.25">
      <c r="A1058" s="1">
        <v>1057</v>
      </c>
      <c r="B1058" s="1" t="str">
        <f t="shared" si="129"/>
        <v>c1050:e1057</v>
      </c>
    </row>
    <row r="1059" spans="1:16" x14ac:dyDescent="0.25">
      <c r="A1059" s="1">
        <v>1058</v>
      </c>
      <c r="B1059" s="1" t="str">
        <f t="shared" si="129"/>
        <v>c1059:e1066</v>
      </c>
      <c r="C1059" s="1" t="s">
        <v>233</v>
      </c>
      <c r="D1059" s="1" t="s">
        <v>1399</v>
      </c>
      <c r="E1059" s="1">
        <v>616</v>
      </c>
      <c r="F1059" s="1" t="b">
        <f ca="1">IFERROR(MATCH(H1059,Sheet2!G:G,0)&gt;0,FALSE)</f>
        <v>1</v>
      </c>
      <c r="G1059" s="1">
        <f>E1059</f>
        <v>616</v>
      </c>
      <c r="H1059" s="1" t="str">
        <f ca="1">IFERROR(INDEX(INDIRECT($B1059),MATCH(H$1,INDIRECT(SUBSTITUTE($B1059,"e","c")),0),2),"")</f>
        <v>VIAVI Solutions</v>
      </c>
      <c r="I1059" s="1" t="str">
        <f t="shared" ref="I1059:P1059" ca="1" si="133">IFERROR(INDEX(INDIRECT($B1059),MATCH(I$1,INDIRECT(SUBSTITUTE($B1059,"e","c")),0),2),"")</f>
        <v>10200 W. York St.</v>
      </c>
      <c r="J1059" s="1" t="str">
        <f t="shared" ca="1" si="133"/>
        <v/>
      </c>
      <c r="K1059" s="1" t="str">
        <f t="shared" ca="1" si="133"/>
        <v/>
      </c>
      <c r="L1059" s="1" t="str">
        <f t="shared" ca="1" si="133"/>
        <v>Wichita, KS  67215-8935</v>
      </c>
      <c r="M1059" s="1" t="str">
        <f t="shared" ca="1" si="133"/>
        <v/>
      </c>
      <c r="N1059" s="1" t="str">
        <f t="shared" ca="1" si="133"/>
        <v>316-522-4981</v>
      </c>
      <c r="O1059" s="1" t="str">
        <f t="shared" ca="1" si="133"/>
        <v>www.viavisolutions.com</v>
      </c>
      <c r="P1059" s="1" t="str">
        <f t="shared" ca="1" si="133"/>
        <v>VIAVI Solutions is a leader in design and manufacture of avionics test equipment. The company continues to provide accurate, reliable and cost-effective test solutions for your maintenance needs. VIAVI is poised to help you take flight well into the next decade and beyond. Join us at booth 616 to see what’s new.</v>
      </c>
    </row>
    <row r="1060" spans="1:16" x14ac:dyDescent="0.25">
      <c r="A1060" s="1">
        <v>1059</v>
      </c>
      <c r="B1060" s="1" t="str">
        <f t="shared" si="129"/>
        <v>c1059:e1066</v>
      </c>
    </row>
    <row r="1061" spans="1:16" x14ac:dyDescent="0.25">
      <c r="A1061" s="1">
        <v>1060</v>
      </c>
      <c r="B1061" s="1" t="str">
        <f t="shared" si="129"/>
        <v>c1059:e1066</v>
      </c>
      <c r="C1061" s="1" t="s">
        <v>240</v>
      </c>
      <c r="D1061" s="1" t="s">
        <v>1400</v>
      </c>
    </row>
    <row r="1062" spans="1:16" x14ac:dyDescent="0.25">
      <c r="A1062" s="1">
        <v>1061</v>
      </c>
      <c r="B1062" s="1" t="str">
        <f t="shared" si="129"/>
        <v>c1059:e1066</v>
      </c>
      <c r="C1062" s="1" t="s">
        <v>235</v>
      </c>
      <c r="D1062" s="1" t="s">
        <v>1401</v>
      </c>
    </row>
    <row r="1063" spans="1:16" x14ac:dyDescent="0.25">
      <c r="A1063" s="1">
        <v>1062</v>
      </c>
      <c r="B1063" s="1" t="str">
        <f t="shared" si="129"/>
        <v>c1059:e1066</v>
      </c>
      <c r="C1063" s="1" t="s">
        <v>234</v>
      </c>
      <c r="D1063" s="1" t="s">
        <v>1402</v>
      </c>
    </row>
    <row r="1064" spans="1:16" x14ac:dyDescent="0.25">
      <c r="A1064" s="1">
        <v>1063</v>
      </c>
      <c r="B1064" s="1" t="str">
        <f t="shared" si="129"/>
        <v>c1059:e1066</v>
      </c>
      <c r="C1064" s="1" t="s">
        <v>1419</v>
      </c>
      <c r="D1064" s="1" t="s">
        <v>1403</v>
      </c>
    </row>
    <row r="1065" spans="1:16" x14ac:dyDescent="0.25">
      <c r="A1065" s="1">
        <v>1064</v>
      </c>
      <c r="B1065" s="1" t="str">
        <f t="shared" si="129"/>
        <v>c1059:e1066</v>
      </c>
    </row>
    <row r="1066" spans="1:16" x14ac:dyDescent="0.25">
      <c r="A1066" s="1">
        <v>1065</v>
      </c>
      <c r="B1066" s="1" t="str">
        <f t="shared" si="129"/>
        <v>c1059:e1066</v>
      </c>
      <c r="C1066" s="1" t="s">
        <v>1420</v>
      </c>
      <c r="D1066" s="1" t="s">
        <v>1404</v>
      </c>
    </row>
    <row r="1067" spans="1:16" x14ac:dyDescent="0.25">
      <c r="A1067" s="1">
        <v>1066</v>
      </c>
      <c r="B1067" s="1" t="str">
        <f t="shared" si="129"/>
        <v>c1059:e1066</v>
      </c>
    </row>
    <row r="1068" spans="1:16" x14ac:dyDescent="0.25">
      <c r="A1068" s="1">
        <v>1067</v>
      </c>
      <c r="B1068" s="1" t="str">
        <f t="shared" si="129"/>
        <v>c1068:e1075</v>
      </c>
      <c r="C1068" s="1" t="s">
        <v>233</v>
      </c>
      <c r="D1068" s="1" t="s">
        <v>1405</v>
      </c>
      <c r="E1068" s="1">
        <v>306</v>
      </c>
      <c r="F1068" s="1" t="b">
        <f ca="1">IFERROR(MATCH(H1068,Sheet2!G:G,0)&gt;0,FALSE)</f>
        <v>1</v>
      </c>
      <c r="G1068" s="1">
        <f>E1068</f>
        <v>306</v>
      </c>
      <c r="H1068" s="1" t="str">
        <f ca="1">IFERROR(INDEX(INDIRECT($B1068),MATCH(H$1,INDIRECT(SUBSTITUTE($B1068,"e","c")),0),2),"")</f>
        <v>WBParts Inc.</v>
      </c>
      <c r="I1068" s="1" t="str">
        <f t="shared" ref="I1068:P1068" ca="1" si="134">IFERROR(INDEX(INDIRECT($B1068),MATCH(I$1,INDIRECT(SUBSTITUTE($B1068,"e","c")),0),2),"")</f>
        <v>2300 Commerce Park Drive</v>
      </c>
      <c r="J1068" s="1" t="str">
        <f t="shared" ca="1" si="134"/>
        <v/>
      </c>
      <c r="K1068" s="1" t="str">
        <f t="shared" ca="1" si="134"/>
        <v/>
      </c>
      <c r="L1068" s="1" t="str">
        <f t="shared" ca="1" si="134"/>
        <v>Palm Bay, FL  32905</v>
      </c>
      <c r="M1068" s="1" t="str">
        <f t="shared" ca="1" si="134"/>
        <v/>
      </c>
      <c r="N1068" s="1" t="str">
        <f t="shared" ca="1" si="134"/>
        <v>321-473-6075</v>
      </c>
      <c r="O1068" s="1" t="str">
        <f t="shared" ca="1" si="134"/>
        <v>www.wbparts.com</v>
      </c>
      <c r="P1068" s="1" t="str">
        <f t="shared" ca="1" si="134"/>
        <v>WBParts is on a mission to help avionics shops be more productive and profitable by combining lean manufacturing, Six Sigma practices, and software. These systems focus on improving processes and eliminating waste for small avionics and maintenance shops. Headquartered in a 13,000-square-foot facility in Palm Bay, Florida, WBParts serves as a parts distributor for the aerospace industry.</v>
      </c>
    </row>
    <row r="1069" spans="1:16" x14ac:dyDescent="0.25">
      <c r="A1069" s="1">
        <v>1068</v>
      </c>
      <c r="B1069" s="1" t="str">
        <f t="shared" si="129"/>
        <v>c1068:e1075</v>
      </c>
    </row>
    <row r="1070" spans="1:16" x14ac:dyDescent="0.25">
      <c r="A1070" s="1">
        <v>1069</v>
      </c>
      <c r="B1070" s="1" t="str">
        <f t="shared" si="129"/>
        <v>c1068:e1075</v>
      </c>
      <c r="C1070" s="1" t="s">
        <v>240</v>
      </c>
      <c r="D1070" s="1" t="s">
        <v>1406</v>
      </c>
    </row>
    <row r="1071" spans="1:16" x14ac:dyDescent="0.25">
      <c r="A1071" s="1">
        <v>1070</v>
      </c>
      <c r="B1071" s="1" t="str">
        <f t="shared" si="129"/>
        <v>c1068:e1075</v>
      </c>
      <c r="C1071" s="1" t="s">
        <v>235</v>
      </c>
      <c r="D1071" s="1" t="s">
        <v>1407</v>
      </c>
    </row>
    <row r="1072" spans="1:16" x14ac:dyDescent="0.25">
      <c r="A1072" s="1">
        <v>1071</v>
      </c>
      <c r="B1072" s="1" t="str">
        <f t="shared" si="129"/>
        <v>c1068:e1075</v>
      </c>
      <c r="C1072" s="1" t="s">
        <v>234</v>
      </c>
      <c r="D1072" s="1" t="s">
        <v>1408</v>
      </c>
    </row>
    <row r="1073" spans="1:16" x14ac:dyDescent="0.25">
      <c r="A1073" s="1">
        <v>1072</v>
      </c>
      <c r="B1073" s="1" t="str">
        <f t="shared" si="129"/>
        <v>c1068:e1075</v>
      </c>
      <c r="C1073" s="1" t="s">
        <v>1419</v>
      </c>
      <c r="D1073" s="1" t="s">
        <v>1409</v>
      </c>
    </row>
    <row r="1074" spans="1:16" x14ac:dyDescent="0.25">
      <c r="A1074" s="1">
        <v>1073</v>
      </c>
      <c r="B1074" s="1" t="str">
        <f t="shared" si="129"/>
        <v>c1068:e1075</v>
      </c>
    </row>
    <row r="1075" spans="1:16" x14ac:dyDescent="0.25">
      <c r="A1075" s="1">
        <v>1074</v>
      </c>
      <c r="B1075" s="1" t="str">
        <f t="shared" si="129"/>
        <v>c1068:e1075</v>
      </c>
      <c r="C1075" s="1" t="s">
        <v>1420</v>
      </c>
      <c r="D1075" s="1" t="s">
        <v>1410</v>
      </c>
    </row>
    <row r="1076" spans="1:16" x14ac:dyDescent="0.25">
      <c r="A1076" s="1">
        <v>1075</v>
      </c>
      <c r="B1076" s="1" t="str">
        <f t="shared" si="129"/>
        <v>c1068:e1075</v>
      </c>
    </row>
    <row r="1077" spans="1:16" x14ac:dyDescent="0.25">
      <c r="A1077" s="1">
        <v>1076</v>
      </c>
      <c r="B1077" s="1" t="str">
        <f t="shared" si="129"/>
        <v>c1077:e1084</v>
      </c>
      <c r="C1077" s="1" t="s">
        <v>233</v>
      </c>
      <c r="D1077" s="1" t="s">
        <v>1411</v>
      </c>
      <c r="E1077" s="1">
        <v>820</v>
      </c>
      <c r="F1077" s="1" t="b">
        <f ca="1">IFERROR(MATCH(H1077,Sheet2!G:G,0)&gt;0,FALSE)</f>
        <v>0</v>
      </c>
      <c r="G1077" s="1">
        <f>E1077</f>
        <v>820</v>
      </c>
      <c r="H1077" s="1" t="str">
        <f ca="1">IFERROR(INDEX(INDIRECT($B1077),MATCH(H$1,INDIRECT(SUBSTITUTE($B1077,"e","c")),0),2),"")</f>
        <v>Whelen Aerospace Technologies, LLC.</v>
      </c>
      <c r="I1077" s="1" t="str">
        <f t="shared" ref="I1077:P1077" ca="1" si="135">IFERROR(INDEX(INDIRECT($B1077),MATCH(I$1,INDIRECT(SUBSTITUTE($B1077,"e","c")),0),2),"")</f>
        <v>210 Airport Drive East</v>
      </c>
      <c r="J1077" s="1" t="str">
        <f t="shared" ca="1" si="135"/>
        <v/>
      </c>
      <c r="K1077" s="1" t="str">
        <f t="shared" ca="1" si="135"/>
        <v/>
      </c>
      <c r="L1077" s="1" t="str">
        <f t="shared" ca="1" si="135"/>
        <v>Sebastian, FL  32958</v>
      </c>
      <c r="M1077" s="1" t="str">
        <f t="shared" ca="1" si="135"/>
        <v/>
      </c>
      <c r="N1077" s="1" t="str">
        <f t="shared" ca="1" si="135"/>
        <v>772-562-4757</v>
      </c>
      <c r="O1077" s="1" t="str">
        <f t="shared" ca="1" si="135"/>
        <v>www.flywat.com</v>
      </c>
      <c r="P1077" s="1" t="str">
        <f t="shared" ca="1" si="135"/>
        <v>Whelen Aerospace Technologies manufactures a complete line of anti-collision and position light systems, IR light assemblies, landing and taxi lights, and interior illumination products utilizing state-of-the-art manufacturing and assembly techniques.</v>
      </c>
    </row>
    <row r="1078" spans="1:16" x14ac:dyDescent="0.25">
      <c r="A1078" s="1">
        <v>1077</v>
      </c>
      <c r="B1078" s="1" t="str">
        <f t="shared" si="129"/>
        <v>c1077:e1084</v>
      </c>
    </row>
    <row r="1079" spans="1:16" x14ac:dyDescent="0.25">
      <c r="A1079" s="1">
        <v>1078</v>
      </c>
      <c r="B1079" s="1" t="str">
        <f t="shared" si="129"/>
        <v>c1077:e1084</v>
      </c>
      <c r="C1079" s="1" t="s">
        <v>240</v>
      </c>
      <c r="D1079" s="1" t="s">
        <v>1412</v>
      </c>
    </row>
    <row r="1080" spans="1:16" x14ac:dyDescent="0.25">
      <c r="A1080" s="1">
        <v>1079</v>
      </c>
      <c r="B1080" s="1" t="str">
        <f t="shared" si="129"/>
        <v>c1077:e1084</v>
      </c>
      <c r="C1080" s="1" t="s">
        <v>235</v>
      </c>
      <c r="D1080" s="1" t="s">
        <v>1413</v>
      </c>
    </row>
    <row r="1081" spans="1:16" x14ac:dyDescent="0.25">
      <c r="A1081" s="1">
        <v>1080</v>
      </c>
      <c r="B1081" s="1" t="str">
        <f t="shared" si="129"/>
        <v>c1077:e1084</v>
      </c>
      <c r="C1081" s="1" t="s">
        <v>234</v>
      </c>
      <c r="D1081" s="1" t="s">
        <v>1414</v>
      </c>
    </row>
    <row r="1082" spans="1:16" x14ac:dyDescent="0.25">
      <c r="A1082" s="1">
        <v>1081</v>
      </c>
      <c r="B1082" s="1" t="str">
        <f t="shared" si="129"/>
        <v>c1077:e1084</v>
      </c>
      <c r="C1082" s="1" t="s">
        <v>1419</v>
      </c>
      <c r="D1082" s="1" t="s">
        <v>1415</v>
      </c>
    </row>
    <row r="1083" spans="1:16" x14ac:dyDescent="0.25">
      <c r="A1083" s="1">
        <v>1082</v>
      </c>
      <c r="B1083" s="1" t="str">
        <f t="shared" si="129"/>
        <v>c1077:e1084</v>
      </c>
    </row>
    <row r="1084" spans="1:16" x14ac:dyDescent="0.25">
      <c r="A1084" s="1">
        <v>1083</v>
      </c>
      <c r="B1084" s="1" t="str">
        <f t="shared" si="129"/>
        <v>c1077:e1084</v>
      </c>
      <c r="C1084" s="1" t="s">
        <v>1420</v>
      </c>
      <c r="D1084" s="1" t="s">
        <v>1416</v>
      </c>
    </row>
    <row r="1086" spans="1:16" x14ac:dyDescent="0.25">
      <c r="C1086" s="1" t="s">
        <v>249</v>
      </c>
    </row>
    <row r="1089" spans="4:6" x14ac:dyDescent="0.25">
      <c r="D1089" s="1" t="s">
        <v>1417</v>
      </c>
    </row>
    <row r="1091" spans="4:6" x14ac:dyDescent="0.25">
      <c r="D1091" s="1" t="s">
        <v>1418</v>
      </c>
    </row>
    <row r="1094" spans="4:6" x14ac:dyDescent="0.25">
      <c r="F1094" s="1">
        <f ca="1">COUNTIF(F2:F1077,TRUE)</f>
        <v>34</v>
      </c>
    </row>
  </sheetData>
  <autoFilter ref="A1:P1091" xr:uid="{F654F88E-93DA-4509-93A6-EAD0528508A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76D6-941D-4717-917A-AA4EB6520CF4}">
  <sheetPr codeName="Sheet6"/>
  <dimension ref="B1:B10"/>
  <sheetViews>
    <sheetView workbookViewId="0">
      <selection activeCell="B1" sqref="B1:B10"/>
    </sheetView>
  </sheetViews>
  <sheetFormatPr defaultRowHeight="14.25" x14ac:dyDescent="0.2"/>
  <sheetData>
    <row r="1" spans="2:2" x14ac:dyDescent="0.2">
      <c r="B1" t="s">
        <v>1423</v>
      </c>
    </row>
    <row r="2" spans="2:2" x14ac:dyDescent="0.2">
      <c r="B2" t="s">
        <v>233</v>
      </c>
    </row>
    <row r="3" spans="2:2" x14ac:dyDescent="0.2">
      <c r="B3" t="s">
        <v>240</v>
      </c>
    </row>
    <row r="4" spans="2:2" x14ac:dyDescent="0.2">
      <c r="B4" t="s">
        <v>245</v>
      </c>
    </row>
    <row r="5" spans="2:2" x14ac:dyDescent="0.2">
      <c r="B5" t="s">
        <v>1421</v>
      </c>
    </row>
    <row r="6" spans="2:2" x14ac:dyDescent="0.2">
      <c r="B6" t="s">
        <v>235</v>
      </c>
    </row>
    <row r="7" spans="2:2" x14ac:dyDescent="0.2">
      <c r="B7" t="s">
        <v>1422</v>
      </c>
    </row>
    <row r="8" spans="2:2" x14ac:dyDescent="0.2">
      <c r="B8" t="s">
        <v>234</v>
      </c>
    </row>
    <row r="9" spans="2:2" x14ac:dyDescent="0.2">
      <c r="B9" t="s">
        <v>1419</v>
      </c>
    </row>
    <row r="10" spans="2:2" x14ac:dyDescent="0.2">
      <c r="B10" t="s">
        <v>1420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08A-74F1-46F9-A7A9-211713D232FB}">
  <sheetPr codeName="Sheet7"/>
  <dimension ref="B1:L120"/>
  <sheetViews>
    <sheetView workbookViewId="0">
      <selection activeCell="J31" sqref="J31"/>
    </sheetView>
  </sheetViews>
  <sheetFormatPr defaultRowHeight="14.25" x14ac:dyDescent="0.2"/>
  <cols>
    <col min="2" max="2" width="16.5" bestFit="1" customWidth="1"/>
  </cols>
  <sheetData>
    <row r="1" spans="2:12" x14ac:dyDescent="0.2">
      <c r="B1" t="s">
        <v>250</v>
      </c>
      <c r="C1" t="s">
        <v>250</v>
      </c>
      <c r="J1" t="s">
        <v>1425</v>
      </c>
      <c r="K1" t="s">
        <v>1546</v>
      </c>
      <c r="L1" t="s">
        <v>1547</v>
      </c>
    </row>
    <row r="2" spans="2:12" x14ac:dyDescent="0.2">
      <c r="B2" t="s">
        <v>251</v>
      </c>
      <c r="C2" t="s">
        <v>251</v>
      </c>
      <c r="K2">
        <f>VALUE(RIGHT(L2,LEN(L2)-SEARCH("    ",L2)-LEN("    ")+1))</f>
        <v>321</v>
      </c>
      <c r="L2" t="s">
        <v>1426</v>
      </c>
    </row>
    <row r="3" spans="2:12" x14ac:dyDescent="0.2">
      <c r="B3" t="s">
        <v>252</v>
      </c>
      <c r="C3" t="s">
        <v>252</v>
      </c>
      <c r="K3">
        <f t="shared" ref="K3:K66" si="0">VALUE(RIGHT(L3,LEN(L3)-SEARCH("    ",L3)-LEN("    ")+1))</f>
        <v>1106</v>
      </c>
      <c r="L3" t="s">
        <v>1427</v>
      </c>
    </row>
    <row r="4" spans="2:12" x14ac:dyDescent="0.2">
      <c r="B4" t="s">
        <v>253</v>
      </c>
      <c r="C4" t="s">
        <v>326</v>
      </c>
      <c r="K4">
        <f t="shared" si="0"/>
        <v>919</v>
      </c>
      <c r="L4" t="s">
        <v>1428</v>
      </c>
    </row>
    <row r="5" spans="2:12" x14ac:dyDescent="0.2">
      <c r="B5" t="s">
        <v>254</v>
      </c>
      <c r="C5" t="s">
        <v>254</v>
      </c>
      <c r="K5">
        <f t="shared" si="0"/>
        <v>521</v>
      </c>
      <c r="L5" t="s">
        <v>1429</v>
      </c>
    </row>
    <row r="6" spans="2:12" x14ac:dyDescent="0.2">
      <c r="B6" t="s">
        <v>255</v>
      </c>
      <c r="C6" t="s">
        <v>255</v>
      </c>
      <c r="K6">
        <f t="shared" si="0"/>
        <v>620</v>
      </c>
      <c r="L6" t="s">
        <v>1430</v>
      </c>
    </row>
    <row r="7" spans="2:12" x14ac:dyDescent="0.2">
      <c r="B7" t="s">
        <v>256</v>
      </c>
      <c r="C7" t="s">
        <v>256</v>
      </c>
      <c r="K7">
        <f t="shared" si="0"/>
        <v>1213</v>
      </c>
      <c r="L7" t="s">
        <v>1431</v>
      </c>
    </row>
    <row r="8" spans="2:12" x14ac:dyDescent="0.2">
      <c r="B8" t="s">
        <v>257</v>
      </c>
      <c r="C8" t="s">
        <v>327</v>
      </c>
      <c r="K8">
        <f t="shared" si="0"/>
        <v>225</v>
      </c>
      <c r="L8" t="s">
        <v>1432</v>
      </c>
    </row>
    <row r="9" spans="2:12" x14ac:dyDescent="0.2">
      <c r="B9" t="s">
        <v>258</v>
      </c>
      <c r="C9" t="s">
        <v>258</v>
      </c>
      <c r="K9">
        <f t="shared" si="0"/>
        <v>417</v>
      </c>
      <c r="L9" t="s">
        <v>1433</v>
      </c>
    </row>
    <row r="10" spans="2:12" x14ac:dyDescent="0.2">
      <c r="B10" t="s">
        <v>259</v>
      </c>
      <c r="C10" t="s">
        <v>259</v>
      </c>
      <c r="K10">
        <f t="shared" si="0"/>
        <v>516</v>
      </c>
      <c r="L10" t="s">
        <v>1434</v>
      </c>
    </row>
    <row r="11" spans="2:12" x14ac:dyDescent="0.2">
      <c r="B11" t="s">
        <v>260</v>
      </c>
      <c r="C11" t="s">
        <v>260</v>
      </c>
      <c r="K11">
        <f t="shared" si="0"/>
        <v>416</v>
      </c>
      <c r="L11" t="s">
        <v>1435</v>
      </c>
    </row>
    <row r="12" spans="2:12" x14ac:dyDescent="0.2">
      <c r="B12" t="s">
        <v>261</v>
      </c>
      <c r="C12" t="s">
        <v>328</v>
      </c>
      <c r="K12">
        <f t="shared" si="0"/>
        <v>511</v>
      </c>
      <c r="L12" t="s">
        <v>1436</v>
      </c>
    </row>
    <row r="13" spans="2:12" x14ac:dyDescent="0.2">
      <c r="B13" t="s">
        <v>262</v>
      </c>
      <c r="C13" t="s">
        <v>262</v>
      </c>
      <c r="K13">
        <f t="shared" si="0"/>
        <v>924</v>
      </c>
      <c r="L13" t="s">
        <v>1437</v>
      </c>
    </row>
    <row r="14" spans="2:12" ht="15" x14ac:dyDescent="0.25">
      <c r="B14" t="s">
        <v>263</v>
      </c>
      <c r="C14" t="s">
        <v>263</v>
      </c>
      <c r="J14" t="s">
        <v>1545</v>
      </c>
      <c r="K14">
        <f t="shared" si="0"/>
        <v>400</v>
      </c>
      <c r="L14" s="3" t="s">
        <v>1438</v>
      </c>
    </row>
    <row r="15" spans="2:12" x14ac:dyDescent="0.2">
      <c r="B15" t="s">
        <v>264</v>
      </c>
      <c r="C15" t="s">
        <v>264</v>
      </c>
      <c r="K15">
        <f t="shared" si="0"/>
        <v>807</v>
      </c>
      <c r="L15" t="s">
        <v>1439</v>
      </c>
    </row>
    <row r="16" spans="2:12" ht="15" x14ac:dyDescent="0.25">
      <c r="B16" t="s">
        <v>265</v>
      </c>
      <c r="C16" t="s">
        <v>329</v>
      </c>
      <c r="J16" t="s">
        <v>1545</v>
      </c>
      <c r="K16">
        <f t="shared" si="0"/>
        <v>523</v>
      </c>
      <c r="L16" s="3" t="s">
        <v>1440</v>
      </c>
    </row>
    <row r="17" spans="2:12" x14ac:dyDescent="0.2">
      <c r="B17" t="s">
        <v>266</v>
      </c>
      <c r="C17" t="s">
        <v>266</v>
      </c>
      <c r="K17">
        <f t="shared" si="0"/>
        <v>811</v>
      </c>
      <c r="L17" t="s">
        <v>1441</v>
      </c>
    </row>
    <row r="18" spans="2:12" ht="15" x14ac:dyDescent="0.25">
      <c r="B18" t="s">
        <v>267</v>
      </c>
      <c r="C18" t="s">
        <v>267</v>
      </c>
      <c r="J18" t="s">
        <v>1545</v>
      </c>
      <c r="K18">
        <f t="shared" si="0"/>
        <v>610</v>
      </c>
      <c r="L18" s="3" t="s">
        <v>1442</v>
      </c>
    </row>
    <row r="19" spans="2:12" x14ac:dyDescent="0.2">
      <c r="B19" t="s">
        <v>268</v>
      </c>
      <c r="C19" t="s">
        <v>316</v>
      </c>
      <c r="G19" t="s">
        <v>761</v>
      </c>
      <c r="H19" t="b">
        <f ca="1">IFERROR(MATCH(Sheet2!G19,'AEA Booths'!H:H,0)&gt;0,FALSE)</f>
        <v>1</v>
      </c>
      <c r="K19">
        <f t="shared" si="0"/>
        <v>1016</v>
      </c>
      <c r="L19" t="s">
        <v>1443</v>
      </c>
    </row>
    <row r="20" spans="2:12" x14ac:dyDescent="0.2">
      <c r="B20" t="s">
        <v>269</v>
      </c>
      <c r="C20" t="s">
        <v>269</v>
      </c>
      <c r="G20" t="s">
        <v>767</v>
      </c>
      <c r="H20" t="b">
        <f ca="1">IFERROR(MATCH(Sheet2!G20,'AEA Booths'!H:H,0)&gt;0,FALSE)</f>
        <v>1</v>
      </c>
      <c r="K20">
        <f t="shared" si="0"/>
        <v>1207</v>
      </c>
      <c r="L20" t="s">
        <v>1444</v>
      </c>
    </row>
    <row r="21" spans="2:12" ht="15" x14ac:dyDescent="0.25">
      <c r="B21" t="s">
        <v>270</v>
      </c>
      <c r="C21" t="s">
        <v>330</v>
      </c>
      <c r="G21" t="s">
        <v>774</v>
      </c>
      <c r="H21" t="b">
        <f ca="1">IFERROR(MATCH(Sheet2!G21,'AEA Booths'!H:H,0)&gt;0,FALSE)</f>
        <v>1</v>
      </c>
      <c r="J21" t="s">
        <v>1545</v>
      </c>
      <c r="K21">
        <f t="shared" si="0"/>
        <v>817</v>
      </c>
      <c r="L21" s="3" t="s">
        <v>1445</v>
      </c>
    </row>
    <row r="22" spans="2:12" ht="15" x14ac:dyDescent="0.25">
      <c r="B22" t="s">
        <v>271</v>
      </c>
      <c r="C22" t="s">
        <v>331</v>
      </c>
      <c r="G22" s="1" t="s">
        <v>786</v>
      </c>
      <c r="H22" t="b">
        <f ca="1">IFERROR(MATCH(Sheet2!G22,'AEA Booths'!H:H,0)&gt;0,FALSE)</f>
        <v>1</v>
      </c>
      <c r="K22">
        <f t="shared" si="0"/>
        <v>1121</v>
      </c>
      <c r="L22" t="s">
        <v>1446</v>
      </c>
    </row>
    <row r="23" spans="2:12" ht="15" x14ac:dyDescent="0.25">
      <c r="B23" t="s">
        <v>272</v>
      </c>
      <c r="C23" t="s">
        <v>272</v>
      </c>
      <c r="G23" s="1" t="s">
        <v>814</v>
      </c>
      <c r="H23" t="b">
        <f ca="1">IFERROR(MATCH(Sheet2!G23,'AEA Booths'!H:H,0)&gt;0,FALSE)</f>
        <v>1</v>
      </c>
      <c r="K23">
        <f t="shared" si="0"/>
        <v>509</v>
      </c>
      <c r="L23" t="s">
        <v>1447</v>
      </c>
    </row>
    <row r="24" spans="2:12" ht="15" x14ac:dyDescent="0.25">
      <c r="B24" t="s">
        <v>273</v>
      </c>
      <c r="C24" t="s">
        <v>273</v>
      </c>
      <c r="G24" s="1" t="s">
        <v>844</v>
      </c>
      <c r="H24" t="b">
        <f ca="1">IFERROR(MATCH(Sheet2!G24,'AEA Booths'!H:H,0)&gt;0,FALSE)</f>
        <v>1</v>
      </c>
      <c r="K24">
        <f t="shared" si="0"/>
        <v>208</v>
      </c>
      <c r="L24" t="s">
        <v>1448</v>
      </c>
    </row>
    <row r="25" spans="2:12" ht="15" x14ac:dyDescent="0.25">
      <c r="B25" t="s">
        <v>250</v>
      </c>
      <c r="C25" t="s">
        <v>250</v>
      </c>
      <c r="G25" s="1" t="s">
        <v>862</v>
      </c>
      <c r="H25" t="b">
        <f ca="1">IFERROR(MATCH(Sheet2!G25,'AEA Booths'!H:H,0)&gt;0,FALSE)</f>
        <v>1</v>
      </c>
      <c r="K25">
        <f t="shared" si="0"/>
        <v>310</v>
      </c>
      <c r="L25" t="s">
        <v>1449</v>
      </c>
    </row>
    <row r="26" spans="2:12" x14ac:dyDescent="0.2">
      <c r="B26" t="s">
        <v>274</v>
      </c>
      <c r="C26" t="s">
        <v>274</v>
      </c>
      <c r="G26" t="s">
        <v>875</v>
      </c>
      <c r="H26" t="b">
        <f ca="1">IFERROR(MATCH(Sheet2!G26,'AEA Booths'!H:H,0)&gt;0,FALSE)</f>
        <v>1</v>
      </c>
      <c r="K26">
        <f t="shared" si="0"/>
        <v>1116</v>
      </c>
      <c r="L26" t="s">
        <v>1450</v>
      </c>
    </row>
    <row r="27" spans="2:12" ht="15" x14ac:dyDescent="0.25">
      <c r="B27" t="s">
        <v>275</v>
      </c>
      <c r="C27" t="s">
        <v>327</v>
      </c>
      <c r="G27" s="1" t="s">
        <v>881</v>
      </c>
      <c r="H27" t="b">
        <f ca="1">IFERROR(MATCH(Sheet2!G27,'AEA Booths'!H:H,0)&gt;0,FALSE)</f>
        <v>1</v>
      </c>
      <c r="J27" t="s">
        <v>1545</v>
      </c>
      <c r="K27">
        <f t="shared" si="0"/>
        <v>517</v>
      </c>
      <c r="L27" s="3" t="s">
        <v>1451</v>
      </c>
    </row>
    <row r="28" spans="2:12" ht="15" x14ac:dyDescent="0.25">
      <c r="B28" t="s">
        <v>276</v>
      </c>
      <c r="C28" t="s">
        <v>332</v>
      </c>
      <c r="G28" t="s">
        <v>894</v>
      </c>
      <c r="H28" t="b">
        <f ca="1">IFERROR(MATCH(Sheet2!G28,'AEA Booths'!H:H,0)&gt;0,FALSE)</f>
        <v>1</v>
      </c>
      <c r="J28" t="s">
        <v>1545</v>
      </c>
      <c r="K28">
        <f t="shared" si="0"/>
        <v>1217</v>
      </c>
      <c r="L28" s="3" t="s">
        <v>1452</v>
      </c>
    </row>
    <row r="29" spans="2:12" x14ac:dyDescent="0.2">
      <c r="B29" t="s">
        <v>277</v>
      </c>
      <c r="C29" t="s">
        <v>277</v>
      </c>
      <c r="G29" t="s">
        <v>905</v>
      </c>
      <c r="H29" t="b">
        <f ca="1">IFERROR(MATCH(Sheet2!G29,'AEA Booths'!H:H,0)&gt;0,FALSE)</f>
        <v>1</v>
      </c>
      <c r="K29">
        <f t="shared" si="0"/>
        <v>312</v>
      </c>
      <c r="L29" t="s">
        <v>1453</v>
      </c>
    </row>
    <row r="30" spans="2:12" ht="15" x14ac:dyDescent="0.25">
      <c r="B30" t="s">
        <v>278</v>
      </c>
      <c r="C30" t="s">
        <v>278</v>
      </c>
      <c r="G30" s="1" t="s">
        <v>923</v>
      </c>
      <c r="H30" t="b">
        <f ca="1">IFERROR(MATCH(Sheet2!G30,'AEA Booths'!H:H,0)&gt;0,FALSE)</f>
        <v>1</v>
      </c>
      <c r="K30">
        <f t="shared" si="0"/>
        <v>723</v>
      </c>
      <c r="L30" t="s">
        <v>1454</v>
      </c>
    </row>
    <row r="31" spans="2:12" x14ac:dyDescent="0.2">
      <c r="B31" t="s">
        <v>279</v>
      </c>
      <c r="C31" t="s">
        <v>279</v>
      </c>
      <c r="G31" t="s">
        <v>1063</v>
      </c>
      <c r="H31" t="b">
        <f ca="1">IFERROR(MATCH(Sheet2!G31,'AEA Booths'!H:H,0)&gt;0,FALSE)</f>
        <v>1</v>
      </c>
      <c r="K31">
        <f t="shared" si="0"/>
        <v>213</v>
      </c>
      <c r="L31" t="s">
        <v>1455</v>
      </c>
    </row>
    <row r="32" spans="2:12" x14ac:dyDescent="0.2">
      <c r="B32" t="s">
        <v>280</v>
      </c>
      <c r="C32" t="s">
        <v>333</v>
      </c>
      <c r="G32" t="s">
        <v>1069</v>
      </c>
      <c r="H32" t="b">
        <f ca="1">IFERROR(MATCH(Sheet2!G32,'AEA Booths'!H:H,0)&gt;0,FALSE)</f>
        <v>1</v>
      </c>
      <c r="K32">
        <f t="shared" si="0"/>
        <v>800</v>
      </c>
      <c r="L32" t="s">
        <v>1456</v>
      </c>
    </row>
    <row r="33" spans="2:12" x14ac:dyDescent="0.2">
      <c r="B33" t="s">
        <v>281</v>
      </c>
      <c r="C33" t="s">
        <v>281</v>
      </c>
      <c r="G33" t="s">
        <v>1075</v>
      </c>
      <c r="H33" t="b">
        <f ca="1">IFERROR(MATCH(Sheet2!G33,'AEA Booths'!H:H,0)&gt;0,FALSE)</f>
        <v>1</v>
      </c>
      <c r="K33">
        <f t="shared" si="0"/>
        <v>612</v>
      </c>
      <c r="L33" t="s">
        <v>1457</v>
      </c>
    </row>
    <row r="34" spans="2:12" x14ac:dyDescent="0.2">
      <c r="B34" t="s">
        <v>282</v>
      </c>
      <c r="C34" t="s">
        <v>282</v>
      </c>
      <c r="G34" t="s">
        <v>1081</v>
      </c>
      <c r="H34" t="b">
        <f ca="1">IFERROR(MATCH(Sheet2!G34,'AEA Booths'!H:H,0)&gt;0,FALSE)</f>
        <v>1</v>
      </c>
      <c r="K34">
        <f t="shared" si="0"/>
        <v>822</v>
      </c>
      <c r="L34" t="s">
        <v>1458</v>
      </c>
    </row>
    <row r="35" spans="2:12" x14ac:dyDescent="0.2">
      <c r="B35" t="s">
        <v>283</v>
      </c>
      <c r="C35" t="s">
        <v>283</v>
      </c>
      <c r="G35" t="s">
        <v>1099</v>
      </c>
      <c r="H35" t="b">
        <f ca="1">IFERROR(MATCH(Sheet2!G35,'AEA Booths'!H:H,0)&gt;0,FALSE)</f>
        <v>1</v>
      </c>
      <c r="K35">
        <f t="shared" si="0"/>
        <v>818</v>
      </c>
      <c r="L35" t="s">
        <v>1459</v>
      </c>
    </row>
    <row r="36" spans="2:12" x14ac:dyDescent="0.2">
      <c r="B36" t="s">
        <v>284</v>
      </c>
      <c r="C36" t="s">
        <v>304</v>
      </c>
      <c r="G36" t="s">
        <v>1106</v>
      </c>
      <c r="H36" t="b">
        <f ca="1">IFERROR(MATCH(Sheet2!G36,'AEA Booths'!H:H,0)&gt;0,FALSE)</f>
        <v>1</v>
      </c>
      <c r="K36">
        <f t="shared" si="0"/>
        <v>1117</v>
      </c>
      <c r="L36" t="s">
        <v>1460</v>
      </c>
    </row>
    <row r="37" spans="2:12" x14ac:dyDescent="0.2">
      <c r="B37" t="s">
        <v>285</v>
      </c>
      <c r="C37" t="s">
        <v>285</v>
      </c>
      <c r="G37" t="s">
        <v>1116</v>
      </c>
      <c r="H37" t="b">
        <f ca="1">IFERROR(MATCH(Sheet2!G37,'AEA Booths'!H:H,0)&gt;0,FALSE)</f>
        <v>1</v>
      </c>
      <c r="K37">
        <f t="shared" si="0"/>
        <v>111</v>
      </c>
      <c r="L37" t="s">
        <v>1461</v>
      </c>
    </row>
    <row r="38" spans="2:12" x14ac:dyDescent="0.2">
      <c r="B38" t="s">
        <v>286</v>
      </c>
      <c r="C38" t="s">
        <v>286</v>
      </c>
      <c r="G38" t="s">
        <v>1122</v>
      </c>
      <c r="H38" t="b">
        <f ca="1">IFERROR(MATCH(Sheet2!G38,'AEA Booths'!H:H,0)&gt;0,FALSE)</f>
        <v>1</v>
      </c>
      <c r="K38">
        <f t="shared" si="0"/>
        <v>1119</v>
      </c>
      <c r="L38" t="s">
        <v>1462</v>
      </c>
    </row>
    <row r="39" spans="2:12" x14ac:dyDescent="0.2">
      <c r="B39" t="s">
        <v>287</v>
      </c>
      <c r="C39" t="s">
        <v>287</v>
      </c>
      <c r="G39" t="s">
        <v>1133</v>
      </c>
      <c r="H39" t="b">
        <f ca="1">IFERROR(MATCH(Sheet2!G39,'AEA Booths'!H:H,0)&gt;0,FALSE)</f>
        <v>1</v>
      </c>
      <c r="K39">
        <f t="shared" si="0"/>
        <v>1002</v>
      </c>
      <c r="L39" t="s">
        <v>1463</v>
      </c>
    </row>
    <row r="40" spans="2:12" ht="15" x14ac:dyDescent="0.25">
      <c r="B40" t="s">
        <v>288</v>
      </c>
      <c r="C40" t="s">
        <v>288</v>
      </c>
      <c r="G40" s="1" t="s">
        <v>1151</v>
      </c>
      <c r="H40" t="b">
        <f ca="1">IFERROR(MATCH(Sheet2!G40,'AEA Booths'!H:H,0)&gt;0,FALSE)</f>
        <v>1</v>
      </c>
      <c r="K40">
        <f t="shared" si="0"/>
        <v>1000</v>
      </c>
      <c r="L40" t="s">
        <v>1464</v>
      </c>
    </row>
    <row r="41" spans="2:12" x14ac:dyDescent="0.2">
      <c r="B41" t="s">
        <v>289</v>
      </c>
      <c r="C41" t="s">
        <v>289</v>
      </c>
      <c r="G41" t="s">
        <v>1201</v>
      </c>
      <c r="H41" t="b">
        <f ca="1">IFERROR(MATCH(Sheet2!G41,'AEA Booths'!H:H,0)&gt;0,FALSE)</f>
        <v>1</v>
      </c>
      <c r="K41">
        <f t="shared" si="0"/>
        <v>1110</v>
      </c>
      <c r="L41" t="s">
        <v>1465</v>
      </c>
    </row>
    <row r="42" spans="2:12" ht="15" x14ac:dyDescent="0.25">
      <c r="B42" t="s">
        <v>290</v>
      </c>
      <c r="C42" t="s">
        <v>290</v>
      </c>
      <c r="G42" t="s">
        <v>1219</v>
      </c>
      <c r="H42" t="b">
        <f ca="1">IFERROR(MATCH(Sheet2!G42,'AEA Booths'!H:H,0)&gt;0,FALSE)</f>
        <v>1</v>
      </c>
      <c r="J42" t="s">
        <v>1545</v>
      </c>
      <c r="K42">
        <f t="shared" si="0"/>
        <v>1019</v>
      </c>
      <c r="L42" s="3" t="s">
        <v>1466</v>
      </c>
    </row>
    <row r="43" spans="2:12" ht="15" x14ac:dyDescent="0.25">
      <c r="B43" t="s">
        <v>291</v>
      </c>
      <c r="C43" t="s">
        <v>291</v>
      </c>
      <c r="G43" s="1" t="s">
        <v>1262</v>
      </c>
      <c r="H43" t="b">
        <f ca="1">IFERROR(MATCH(Sheet2!G43,'AEA Booths'!H:H,0)&gt;0,FALSE)</f>
        <v>1</v>
      </c>
      <c r="K43">
        <f t="shared" si="0"/>
        <v>323</v>
      </c>
      <c r="L43" t="s">
        <v>1467</v>
      </c>
    </row>
    <row r="44" spans="2:12" x14ac:dyDescent="0.2">
      <c r="B44" t="s">
        <v>292</v>
      </c>
      <c r="C44" t="s">
        <v>292</v>
      </c>
      <c r="G44" t="s">
        <v>1267</v>
      </c>
      <c r="H44" t="b">
        <f ca="1">IFERROR(MATCH(Sheet2!G44,'AEA Booths'!H:H,0)&gt;0,FALSE)</f>
        <v>1</v>
      </c>
      <c r="K44">
        <f t="shared" si="0"/>
        <v>718</v>
      </c>
      <c r="L44" t="s">
        <v>1468</v>
      </c>
    </row>
    <row r="45" spans="2:12" ht="15" x14ac:dyDescent="0.25">
      <c r="B45" t="s">
        <v>293</v>
      </c>
      <c r="C45" t="s">
        <v>293</v>
      </c>
      <c r="G45" s="1" t="s">
        <v>1278</v>
      </c>
      <c r="H45" t="b">
        <f ca="1">IFERROR(MATCH(Sheet2!G45,'AEA Booths'!H:H,0)&gt;0,FALSE)</f>
        <v>1</v>
      </c>
      <c r="K45">
        <f t="shared" si="0"/>
        <v>1107</v>
      </c>
      <c r="L45" t="s">
        <v>1469</v>
      </c>
    </row>
    <row r="46" spans="2:12" ht="15" x14ac:dyDescent="0.25">
      <c r="B46" t="s">
        <v>294</v>
      </c>
      <c r="C46" t="s">
        <v>294</v>
      </c>
      <c r="G46" s="1" t="s">
        <v>1321</v>
      </c>
      <c r="H46" t="b">
        <f ca="1">IFERROR(MATCH(Sheet2!G46,'AEA Booths'!H:H,0)&gt;0,FALSE)</f>
        <v>1</v>
      </c>
      <c r="K46">
        <f t="shared" si="0"/>
        <v>316</v>
      </c>
      <c r="L46" t="s">
        <v>1470</v>
      </c>
    </row>
    <row r="47" spans="2:12" ht="15" x14ac:dyDescent="0.25">
      <c r="B47" t="s">
        <v>295</v>
      </c>
      <c r="C47" t="s">
        <v>295</v>
      </c>
      <c r="G47" t="s">
        <v>1327</v>
      </c>
      <c r="H47" t="b">
        <f ca="1">IFERROR(MATCH(Sheet2!G47,'AEA Booths'!H:H,0)&gt;0,FALSE)</f>
        <v>1</v>
      </c>
      <c r="J47" t="s">
        <v>1545</v>
      </c>
      <c r="K47">
        <f t="shared" si="0"/>
        <v>623</v>
      </c>
      <c r="L47" s="3" t="s">
        <v>1471</v>
      </c>
    </row>
    <row r="48" spans="2:12" x14ac:dyDescent="0.2">
      <c r="B48" t="s">
        <v>296</v>
      </c>
      <c r="C48" t="s">
        <v>296</v>
      </c>
      <c r="G48" t="s">
        <v>1333</v>
      </c>
      <c r="H48" t="b">
        <f ca="1">IFERROR(MATCH(Sheet2!G48,'AEA Booths'!H:H,0)&gt;0,FALSE)</f>
        <v>1</v>
      </c>
      <c r="K48">
        <f t="shared" si="0"/>
        <v>606</v>
      </c>
      <c r="L48" t="s">
        <v>1472</v>
      </c>
    </row>
    <row r="49" spans="2:12" ht="15" x14ac:dyDescent="0.25">
      <c r="B49" t="s">
        <v>297</v>
      </c>
      <c r="C49" t="s">
        <v>297</v>
      </c>
      <c r="G49" s="1" t="s">
        <v>1340</v>
      </c>
      <c r="H49" t="b">
        <f ca="1">IFERROR(MATCH(Sheet2!G49,'AEA Booths'!H:H,0)&gt;0,FALSE)</f>
        <v>1</v>
      </c>
      <c r="K49">
        <f t="shared" si="0"/>
        <v>1013</v>
      </c>
      <c r="L49" t="s">
        <v>1473</v>
      </c>
    </row>
    <row r="50" spans="2:12" ht="15" x14ac:dyDescent="0.25">
      <c r="B50" t="s">
        <v>298</v>
      </c>
      <c r="C50" t="s">
        <v>298</v>
      </c>
      <c r="G50" s="1" t="s">
        <v>1372</v>
      </c>
      <c r="H50" t="b">
        <f ca="1">IFERROR(MATCH(Sheet2!G50,'AEA Booths'!H:H,0)&gt;0,FALSE)</f>
        <v>1</v>
      </c>
      <c r="K50">
        <f t="shared" si="0"/>
        <v>513</v>
      </c>
      <c r="L50" t="s">
        <v>1474</v>
      </c>
    </row>
    <row r="51" spans="2:12" x14ac:dyDescent="0.2">
      <c r="B51" t="s">
        <v>299</v>
      </c>
      <c r="C51" t="s">
        <v>299</v>
      </c>
      <c r="G51" t="s">
        <v>1399</v>
      </c>
      <c r="H51" t="b">
        <f ca="1">IFERROR(MATCH(Sheet2!G51,'AEA Booths'!H:H,0)&gt;0,FALSE)</f>
        <v>1</v>
      </c>
      <c r="K51">
        <f t="shared" si="0"/>
        <v>420</v>
      </c>
      <c r="L51" t="s">
        <v>1475</v>
      </c>
    </row>
    <row r="52" spans="2:12" ht="15" x14ac:dyDescent="0.25">
      <c r="B52" t="s">
        <v>300</v>
      </c>
      <c r="C52" t="s">
        <v>300</v>
      </c>
      <c r="G52" s="1" t="s">
        <v>1405</v>
      </c>
      <c r="H52" t="b">
        <f ca="1">IFERROR(MATCH(Sheet2!G52,'AEA Booths'!H:H,0)&gt;0,FALSE)</f>
        <v>1</v>
      </c>
      <c r="K52">
        <f t="shared" si="0"/>
        <v>507</v>
      </c>
      <c r="L52" t="s">
        <v>1476</v>
      </c>
    </row>
    <row r="53" spans="2:12" x14ac:dyDescent="0.2">
      <c r="B53" t="s">
        <v>301</v>
      </c>
      <c r="C53" t="s">
        <v>301</v>
      </c>
      <c r="K53">
        <f t="shared" si="0"/>
        <v>419</v>
      </c>
      <c r="L53" t="s">
        <v>1477</v>
      </c>
    </row>
    <row r="54" spans="2:12" x14ac:dyDescent="0.2">
      <c r="B54" t="s">
        <v>302</v>
      </c>
      <c r="C54" t="s">
        <v>334</v>
      </c>
      <c r="K54">
        <f t="shared" si="0"/>
        <v>1108</v>
      </c>
      <c r="L54" t="s">
        <v>1478</v>
      </c>
    </row>
    <row r="55" spans="2:12" ht="15" x14ac:dyDescent="0.25">
      <c r="B55" t="s">
        <v>303</v>
      </c>
      <c r="C55" t="s">
        <v>303</v>
      </c>
      <c r="J55" t="s">
        <v>1545</v>
      </c>
      <c r="K55">
        <f t="shared" si="0"/>
        <v>707</v>
      </c>
      <c r="L55" s="3" t="s">
        <v>1479</v>
      </c>
    </row>
    <row r="56" spans="2:12" x14ac:dyDescent="0.2">
      <c r="B56" t="s">
        <v>304</v>
      </c>
      <c r="C56" t="s">
        <v>304</v>
      </c>
      <c r="K56">
        <f t="shared" si="0"/>
        <v>711</v>
      </c>
      <c r="L56" t="s">
        <v>1480</v>
      </c>
    </row>
    <row r="57" spans="2:12" x14ac:dyDescent="0.2">
      <c r="B57" t="s">
        <v>305</v>
      </c>
      <c r="C57" t="s">
        <v>305</v>
      </c>
      <c r="K57">
        <f t="shared" si="0"/>
        <v>813</v>
      </c>
      <c r="L57" t="s">
        <v>1481</v>
      </c>
    </row>
    <row r="58" spans="2:12" x14ac:dyDescent="0.2">
      <c r="B58" t="s">
        <v>306</v>
      </c>
      <c r="C58" t="s">
        <v>306</v>
      </c>
      <c r="K58">
        <f t="shared" si="0"/>
        <v>1112</v>
      </c>
      <c r="L58" t="s">
        <v>1482</v>
      </c>
    </row>
    <row r="59" spans="2:12" x14ac:dyDescent="0.2">
      <c r="B59" t="s">
        <v>307</v>
      </c>
      <c r="C59" t="s">
        <v>307</v>
      </c>
      <c r="K59">
        <f t="shared" si="0"/>
        <v>207</v>
      </c>
      <c r="L59" t="s">
        <v>1483</v>
      </c>
    </row>
    <row r="60" spans="2:12" x14ac:dyDescent="0.2">
      <c r="B60" t="s">
        <v>308</v>
      </c>
      <c r="C60" t="s">
        <v>335</v>
      </c>
      <c r="K60">
        <f t="shared" si="0"/>
        <v>209</v>
      </c>
      <c r="L60" t="s">
        <v>1484</v>
      </c>
    </row>
    <row r="61" spans="2:12" x14ac:dyDescent="0.2">
      <c r="B61" t="s">
        <v>309</v>
      </c>
      <c r="C61" t="s">
        <v>309</v>
      </c>
      <c r="K61">
        <f t="shared" si="0"/>
        <v>921</v>
      </c>
      <c r="L61" t="s">
        <v>1485</v>
      </c>
    </row>
    <row r="62" spans="2:12" x14ac:dyDescent="0.2">
      <c r="B62" t="s">
        <v>310</v>
      </c>
      <c r="C62" t="s">
        <v>310</v>
      </c>
      <c r="K62">
        <f t="shared" si="0"/>
        <v>609</v>
      </c>
      <c r="L62" t="s">
        <v>1486</v>
      </c>
    </row>
    <row r="63" spans="2:12" ht="15" x14ac:dyDescent="0.25">
      <c r="B63" t="s">
        <v>311</v>
      </c>
      <c r="C63" t="s">
        <v>311</v>
      </c>
      <c r="J63" t="s">
        <v>1545</v>
      </c>
      <c r="K63">
        <f t="shared" si="0"/>
        <v>609</v>
      </c>
      <c r="L63" s="3" t="s">
        <v>1487</v>
      </c>
    </row>
    <row r="64" spans="2:12" x14ac:dyDescent="0.2">
      <c r="B64" t="s">
        <v>312</v>
      </c>
      <c r="C64" t="s">
        <v>312</v>
      </c>
      <c r="K64">
        <f t="shared" si="0"/>
        <v>907</v>
      </c>
      <c r="L64" t="s">
        <v>1488</v>
      </c>
    </row>
    <row r="65" spans="2:12" ht="15" x14ac:dyDescent="0.25">
      <c r="B65" t="s">
        <v>313</v>
      </c>
      <c r="C65" t="s">
        <v>313</v>
      </c>
      <c r="J65" t="s">
        <v>1545</v>
      </c>
      <c r="K65">
        <f t="shared" si="0"/>
        <v>117</v>
      </c>
      <c r="L65" s="3" t="s">
        <v>1489</v>
      </c>
    </row>
    <row r="66" spans="2:12" x14ac:dyDescent="0.2">
      <c r="B66" t="s">
        <v>314</v>
      </c>
      <c r="C66" t="s">
        <v>336</v>
      </c>
      <c r="K66">
        <f t="shared" si="0"/>
        <v>906</v>
      </c>
      <c r="L66" t="s">
        <v>1490</v>
      </c>
    </row>
    <row r="67" spans="2:12" x14ac:dyDescent="0.2">
      <c r="B67" t="s">
        <v>315</v>
      </c>
      <c r="C67" t="s">
        <v>315</v>
      </c>
      <c r="K67">
        <f t="shared" ref="K67:K120" si="1">VALUE(RIGHT(L67,LEN(L67)-SEARCH("    ",L67)-LEN("    ")+1))</f>
        <v>219</v>
      </c>
      <c r="L67" t="s">
        <v>1491</v>
      </c>
    </row>
    <row r="68" spans="2:12" x14ac:dyDescent="0.2">
      <c r="B68" t="s">
        <v>316</v>
      </c>
      <c r="C68" t="s">
        <v>316</v>
      </c>
      <c r="K68">
        <f t="shared" si="1"/>
        <v>307</v>
      </c>
      <c r="L68" t="s">
        <v>1492</v>
      </c>
    </row>
    <row r="69" spans="2:12" ht="15" x14ac:dyDescent="0.25">
      <c r="B69" t="s">
        <v>317</v>
      </c>
      <c r="C69" t="s">
        <v>317</v>
      </c>
      <c r="J69" t="s">
        <v>1545</v>
      </c>
      <c r="K69">
        <f t="shared" si="1"/>
        <v>501</v>
      </c>
      <c r="L69" s="3" t="s">
        <v>1493</v>
      </c>
    </row>
    <row r="70" spans="2:12" x14ac:dyDescent="0.2">
      <c r="B70" t="s">
        <v>318</v>
      </c>
      <c r="C70" t="s">
        <v>318</v>
      </c>
      <c r="K70">
        <f t="shared" si="1"/>
        <v>1217</v>
      </c>
      <c r="L70" t="s">
        <v>1494</v>
      </c>
    </row>
    <row r="71" spans="2:12" x14ac:dyDescent="0.2">
      <c r="B71" t="s">
        <v>319</v>
      </c>
      <c r="C71" t="s">
        <v>319</v>
      </c>
      <c r="K71">
        <f t="shared" si="1"/>
        <v>912</v>
      </c>
      <c r="L71" t="s">
        <v>1495</v>
      </c>
    </row>
    <row r="72" spans="2:12" x14ac:dyDescent="0.2">
      <c r="B72" t="s">
        <v>320</v>
      </c>
      <c r="C72" t="s">
        <v>337</v>
      </c>
      <c r="K72">
        <f t="shared" si="1"/>
        <v>318</v>
      </c>
      <c r="L72" t="s">
        <v>1496</v>
      </c>
    </row>
    <row r="73" spans="2:12" x14ac:dyDescent="0.2">
      <c r="B73" t="s">
        <v>321</v>
      </c>
      <c r="C73" t="s">
        <v>321</v>
      </c>
      <c r="K73">
        <f t="shared" si="1"/>
        <v>1011</v>
      </c>
      <c r="L73" t="s">
        <v>1497</v>
      </c>
    </row>
    <row r="74" spans="2:12" x14ac:dyDescent="0.2">
      <c r="B74" t="s">
        <v>322</v>
      </c>
      <c r="C74" t="s">
        <v>322</v>
      </c>
      <c r="K74">
        <f t="shared" si="1"/>
        <v>608</v>
      </c>
      <c r="L74" t="s">
        <v>1498</v>
      </c>
    </row>
    <row r="75" spans="2:12" x14ac:dyDescent="0.2">
      <c r="B75" t="s">
        <v>323</v>
      </c>
      <c r="C75" t="s">
        <v>323</v>
      </c>
      <c r="K75">
        <f t="shared" si="1"/>
        <v>503</v>
      </c>
      <c r="L75" t="s">
        <v>1499</v>
      </c>
    </row>
    <row r="76" spans="2:12" x14ac:dyDescent="0.2">
      <c r="B76" t="s">
        <v>324</v>
      </c>
      <c r="C76" t="s">
        <v>324</v>
      </c>
      <c r="K76">
        <f t="shared" si="1"/>
        <v>1007</v>
      </c>
      <c r="L76" t="s">
        <v>1500</v>
      </c>
    </row>
    <row r="77" spans="2:12" ht="15" x14ac:dyDescent="0.25">
      <c r="B77" t="s">
        <v>325</v>
      </c>
      <c r="C77" t="s">
        <v>325</v>
      </c>
      <c r="J77" t="s">
        <v>1545</v>
      </c>
      <c r="K77">
        <f t="shared" si="1"/>
        <v>1124</v>
      </c>
      <c r="L77" s="3" t="s">
        <v>1501</v>
      </c>
    </row>
    <row r="78" spans="2:12" x14ac:dyDescent="0.2">
      <c r="K78">
        <f t="shared" si="1"/>
        <v>217</v>
      </c>
      <c r="L78" t="s">
        <v>1502</v>
      </c>
    </row>
    <row r="79" spans="2:12" ht="15" x14ac:dyDescent="0.25">
      <c r="J79" t="s">
        <v>1545</v>
      </c>
      <c r="K79">
        <f t="shared" si="1"/>
        <v>609</v>
      </c>
      <c r="L79" s="3" t="s">
        <v>1503</v>
      </c>
    </row>
    <row r="80" spans="2:12" x14ac:dyDescent="0.2">
      <c r="K80">
        <f t="shared" si="1"/>
        <v>908</v>
      </c>
      <c r="L80" t="s">
        <v>1504</v>
      </c>
    </row>
    <row r="81" spans="10:12" x14ac:dyDescent="0.2">
      <c r="K81">
        <f t="shared" si="1"/>
        <v>1018</v>
      </c>
      <c r="L81" t="s">
        <v>1505</v>
      </c>
    </row>
    <row r="82" spans="10:12" x14ac:dyDescent="0.2">
      <c r="K82">
        <f t="shared" si="1"/>
        <v>1009</v>
      </c>
      <c r="L82" t="s">
        <v>1506</v>
      </c>
    </row>
    <row r="83" spans="10:12" x14ac:dyDescent="0.2">
      <c r="K83">
        <f t="shared" si="1"/>
        <v>1020</v>
      </c>
      <c r="L83" t="s">
        <v>1507</v>
      </c>
    </row>
    <row r="84" spans="10:12" x14ac:dyDescent="0.2">
      <c r="K84">
        <f t="shared" si="1"/>
        <v>725</v>
      </c>
      <c r="L84" t="s">
        <v>1508</v>
      </c>
    </row>
    <row r="85" spans="10:12" ht="15" x14ac:dyDescent="0.25">
      <c r="J85" t="s">
        <v>1545</v>
      </c>
      <c r="K85">
        <f t="shared" si="1"/>
        <v>409</v>
      </c>
      <c r="L85" s="3" t="s">
        <v>1509</v>
      </c>
    </row>
    <row r="86" spans="10:12" x14ac:dyDescent="0.2">
      <c r="K86">
        <f t="shared" si="1"/>
        <v>1017</v>
      </c>
      <c r="L86" t="s">
        <v>1510</v>
      </c>
    </row>
    <row r="87" spans="10:12" x14ac:dyDescent="0.2">
      <c r="K87">
        <f t="shared" si="1"/>
        <v>917</v>
      </c>
      <c r="L87" t="s">
        <v>1511</v>
      </c>
    </row>
    <row r="88" spans="10:12" x14ac:dyDescent="0.2">
      <c r="K88">
        <f t="shared" si="1"/>
        <v>1016</v>
      </c>
      <c r="L88" t="s">
        <v>1512</v>
      </c>
    </row>
    <row r="89" spans="10:12" x14ac:dyDescent="0.2">
      <c r="K89">
        <f t="shared" si="1"/>
        <v>109</v>
      </c>
      <c r="L89" t="s">
        <v>1513</v>
      </c>
    </row>
    <row r="90" spans="10:12" x14ac:dyDescent="0.2">
      <c r="K90">
        <f t="shared" si="1"/>
        <v>1211</v>
      </c>
      <c r="L90" t="s">
        <v>1514</v>
      </c>
    </row>
    <row r="91" spans="10:12" x14ac:dyDescent="0.2">
      <c r="K91">
        <f t="shared" si="1"/>
        <v>418</v>
      </c>
      <c r="L91" t="s">
        <v>1515</v>
      </c>
    </row>
    <row r="92" spans="10:12" x14ac:dyDescent="0.2">
      <c r="K92">
        <f t="shared" si="1"/>
        <v>221</v>
      </c>
      <c r="L92" t="s">
        <v>1516</v>
      </c>
    </row>
    <row r="93" spans="10:12" x14ac:dyDescent="0.2">
      <c r="K93">
        <f t="shared" si="1"/>
        <v>1218</v>
      </c>
      <c r="L93" t="s">
        <v>1517</v>
      </c>
    </row>
    <row r="94" spans="10:12" x14ac:dyDescent="0.2">
      <c r="K94">
        <f t="shared" si="1"/>
        <v>1206</v>
      </c>
      <c r="L94" t="s">
        <v>1518</v>
      </c>
    </row>
    <row r="95" spans="10:12" x14ac:dyDescent="0.2">
      <c r="K95">
        <f t="shared" si="1"/>
        <v>1216</v>
      </c>
      <c r="L95" t="s">
        <v>1519</v>
      </c>
    </row>
    <row r="96" spans="10:12" x14ac:dyDescent="0.2">
      <c r="K96">
        <f t="shared" si="1"/>
        <v>504</v>
      </c>
      <c r="L96" t="s">
        <v>1520</v>
      </c>
    </row>
    <row r="97" spans="10:12" x14ac:dyDescent="0.2">
      <c r="K97">
        <f t="shared" si="1"/>
        <v>502</v>
      </c>
      <c r="L97" t="s">
        <v>1521</v>
      </c>
    </row>
    <row r="98" spans="10:12" ht="15" x14ac:dyDescent="0.25">
      <c r="J98" t="s">
        <v>1545</v>
      </c>
      <c r="K98">
        <f t="shared" si="1"/>
        <v>210</v>
      </c>
      <c r="L98" s="3" t="s">
        <v>1522</v>
      </c>
    </row>
    <row r="99" spans="10:12" x14ac:dyDescent="0.2">
      <c r="K99">
        <f t="shared" si="1"/>
        <v>1205</v>
      </c>
      <c r="L99" t="s">
        <v>1523</v>
      </c>
    </row>
    <row r="100" spans="10:12" ht="15" x14ac:dyDescent="0.25">
      <c r="J100" t="s">
        <v>1545</v>
      </c>
      <c r="K100">
        <f t="shared" si="1"/>
        <v>719</v>
      </c>
      <c r="L100" s="3" t="s">
        <v>1524</v>
      </c>
    </row>
    <row r="101" spans="10:12" x14ac:dyDescent="0.2">
      <c r="K101">
        <f t="shared" si="1"/>
        <v>717</v>
      </c>
      <c r="L101" t="s">
        <v>1525</v>
      </c>
    </row>
    <row r="102" spans="10:12" x14ac:dyDescent="0.2">
      <c r="K102">
        <f t="shared" si="1"/>
        <v>1024</v>
      </c>
      <c r="L102" t="s">
        <v>1526</v>
      </c>
    </row>
    <row r="103" spans="10:12" x14ac:dyDescent="0.2">
      <c r="K103">
        <f t="shared" si="1"/>
        <v>320</v>
      </c>
      <c r="L103" t="s">
        <v>1527</v>
      </c>
    </row>
    <row r="104" spans="10:12" ht="15" x14ac:dyDescent="0.25">
      <c r="J104" t="s">
        <v>1545</v>
      </c>
      <c r="K104">
        <f t="shared" si="1"/>
        <v>519</v>
      </c>
      <c r="L104" s="3" t="s">
        <v>1528</v>
      </c>
    </row>
    <row r="105" spans="10:12" x14ac:dyDescent="0.2">
      <c r="K105">
        <f t="shared" si="1"/>
        <v>617</v>
      </c>
      <c r="L105" t="s">
        <v>1529</v>
      </c>
    </row>
    <row r="106" spans="10:12" ht="15" x14ac:dyDescent="0.25">
      <c r="J106" t="s">
        <v>1545</v>
      </c>
      <c r="K106">
        <f t="shared" si="1"/>
        <v>317</v>
      </c>
      <c r="L106" s="3" t="s">
        <v>1530</v>
      </c>
    </row>
    <row r="107" spans="10:12" x14ac:dyDescent="0.2">
      <c r="K107">
        <f t="shared" si="1"/>
        <v>609</v>
      </c>
      <c r="L107" t="s">
        <v>1531</v>
      </c>
    </row>
    <row r="108" spans="10:12" x14ac:dyDescent="0.2">
      <c r="K108">
        <f t="shared" si="1"/>
        <v>518</v>
      </c>
      <c r="L108" t="s">
        <v>1532</v>
      </c>
    </row>
    <row r="109" spans="10:12" ht="15" x14ac:dyDescent="0.25">
      <c r="J109" t="s">
        <v>1545</v>
      </c>
      <c r="K109">
        <f t="shared" si="1"/>
        <v>201</v>
      </c>
      <c r="L109" s="3" t="s">
        <v>1533</v>
      </c>
    </row>
    <row r="110" spans="10:12" x14ac:dyDescent="0.2">
      <c r="K110">
        <f t="shared" si="1"/>
        <v>113</v>
      </c>
      <c r="L110" t="s">
        <v>1534</v>
      </c>
    </row>
    <row r="111" spans="10:12" x14ac:dyDescent="0.2">
      <c r="K111">
        <f t="shared" si="1"/>
        <v>212</v>
      </c>
      <c r="L111" t="s">
        <v>1535</v>
      </c>
    </row>
    <row r="112" spans="10:12" x14ac:dyDescent="0.2">
      <c r="K112">
        <f t="shared" si="1"/>
        <v>816</v>
      </c>
      <c r="L112" t="s">
        <v>1536</v>
      </c>
    </row>
    <row r="113" spans="10:12" ht="15" x14ac:dyDescent="0.25">
      <c r="J113" t="s">
        <v>1545</v>
      </c>
      <c r="K113">
        <f t="shared" si="1"/>
        <v>211</v>
      </c>
      <c r="L113" s="3" t="s">
        <v>1537</v>
      </c>
    </row>
    <row r="114" spans="10:12" ht="15" x14ac:dyDescent="0.25">
      <c r="J114" t="s">
        <v>1545</v>
      </c>
      <c r="K114">
        <f t="shared" si="1"/>
        <v>716</v>
      </c>
      <c r="L114" s="3" t="s">
        <v>1538</v>
      </c>
    </row>
    <row r="115" spans="10:12" x14ac:dyDescent="0.2">
      <c r="K115">
        <f t="shared" si="1"/>
        <v>409</v>
      </c>
      <c r="L115" t="s">
        <v>1539</v>
      </c>
    </row>
    <row r="116" spans="10:12" x14ac:dyDescent="0.2">
      <c r="K116">
        <f t="shared" si="1"/>
        <v>319</v>
      </c>
      <c r="L116" t="s">
        <v>1540</v>
      </c>
    </row>
    <row r="117" spans="10:12" ht="15" x14ac:dyDescent="0.25">
      <c r="J117" t="s">
        <v>1545</v>
      </c>
      <c r="K117">
        <f t="shared" si="1"/>
        <v>1113</v>
      </c>
      <c r="L117" s="3" t="s">
        <v>1541</v>
      </c>
    </row>
    <row r="118" spans="10:12" x14ac:dyDescent="0.2">
      <c r="K118">
        <f t="shared" si="1"/>
        <v>616</v>
      </c>
      <c r="L118" t="s">
        <v>1542</v>
      </c>
    </row>
    <row r="119" spans="10:12" x14ac:dyDescent="0.2">
      <c r="K119">
        <f t="shared" si="1"/>
        <v>306</v>
      </c>
      <c r="L119" t="s">
        <v>1543</v>
      </c>
    </row>
    <row r="120" spans="10:12" x14ac:dyDescent="0.2">
      <c r="K120">
        <f t="shared" si="1"/>
        <v>820</v>
      </c>
      <c r="L120" t="s">
        <v>1544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ODA List</vt:lpstr>
      <vt:lpstr>AEA Booths</vt:lpstr>
      <vt:lpstr>Sheet5</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Carlson</dc:creator>
  <cp:lastModifiedBy>Hal Adams</cp:lastModifiedBy>
  <dcterms:created xsi:type="dcterms:W3CDTF">2021-05-26T17:41:14Z</dcterms:created>
  <dcterms:modified xsi:type="dcterms:W3CDTF">2021-06-03T17:11:27Z</dcterms:modified>
</cp:coreProperties>
</file>