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Counterpoint\Random Info\"/>
    </mc:Choice>
  </mc:AlternateContent>
  <xr:revisionPtr revIDLastSave="0" documentId="13_ncr:1_{06C26C66-BE8C-46B9-9B66-673D46FB8C5A}" xr6:coauthVersionLast="47" xr6:coauthVersionMax="47" xr10:uidLastSave="{00000000-0000-0000-0000-000000000000}"/>
  <bookViews>
    <workbookView xWindow="-120" yWindow="-120" windowWidth="29040" windowHeight="15720" xr2:uid="{15003A86-E222-4BCC-A17C-7F58D81407E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G18" i="1"/>
  <c r="H18" i="1"/>
  <c r="I18" i="1"/>
  <c r="J18" i="1"/>
  <c r="K18" i="1"/>
  <c r="L18" i="1"/>
  <c r="M18" i="1"/>
  <c r="N18" i="1"/>
  <c r="O18" i="1"/>
  <c r="F18" i="1"/>
  <c r="G13" i="1" l="1"/>
  <c r="H13" i="1" s="1"/>
  <c r="I13" i="1" s="1"/>
  <c r="J13" i="1" s="1"/>
  <c r="K13" i="1" s="1"/>
  <c r="L13" i="1" s="1"/>
  <c r="M13" i="1" s="1"/>
  <c r="G12" i="1"/>
  <c r="H12" i="1" s="1"/>
  <c r="I12" i="1" s="1"/>
  <c r="J12" i="1" s="1"/>
  <c r="K12" i="1" s="1"/>
  <c r="L12" i="1" s="1"/>
  <c r="M12" i="1" s="1"/>
  <c r="G11" i="1"/>
  <c r="F11" i="1" s="1"/>
  <c r="E11" i="1" s="1"/>
  <c r="D11" i="1" s="1"/>
  <c r="C11" i="1" s="1"/>
  <c r="B11" i="1" s="1"/>
  <c r="H11" i="1"/>
  <c r="J11" i="1"/>
  <c r="K11" i="1" s="1"/>
  <c r="L11" i="1" s="1"/>
  <c r="M11" i="1" s="1"/>
  <c r="N11" i="1" s="1"/>
  <c r="M10" i="1"/>
  <c r="N10" i="1" s="1"/>
  <c r="F10" i="1"/>
  <c r="G10" i="1" s="1"/>
  <c r="H10" i="1" s="1"/>
  <c r="I10" i="1" s="1"/>
  <c r="J10" i="1" s="1"/>
  <c r="K10" i="1" s="1"/>
  <c r="D9" i="1"/>
  <c r="E9" i="1" s="1"/>
  <c r="F9" i="1" s="1"/>
  <c r="G9" i="1" s="1"/>
  <c r="H9" i="1" s="1"/>
  <c r="I9" i="1" s="1"/>
  <c r="J9" i="1" s="1"/>
  <c r="K9" i="1" s="1"/>
  <c r="M9" i="1" s="1"/>
  <c r="N9" i="1" s="1"/>
  <c r="C9" i="1"/>
  <c r="G8" i="1"/>
  <c r="H8" i="1" s="1"/>
  <c r="I8" i="1" s="1"/>
  <c r="J8" i="1" s="1"/>
  <c r="K8" i="1" s="1"/>
  <c r="L8" i="1" s="1"/>
  <c r="M8" i="1" s="1"/>
  <c r="N8" i="1" s="1"/>
  <c r="O8" i="1" s="1"/>
  <c r="M4" i="1"/>
  <c r="N4" i="1" s="1"/>
  <c r="N3" i="1"/>
  <c r="M3" i="1"/>
  <c r="L3" i="1"/>
  <c r="E7" i="1"/>
  <c r="F7" i="1" s="1"/>
  <c r="G7" i="1" s="1"/>
  <c r="H7" i="1" s="1"/>
  <c r="I7" i="1" s="1"/>
  <c r="J7" i="1" s="1"/>
  <c r="K7" i="1" s="1"/>
  <c r="L7" i="1" s="1"/>
  <c r="M7" i="1" s="1"/>
  <c r="N7" i="1" s="1"/>
  <c r="D7" i="1"/>
  <c r="H5" i="1"/>
  <c r="I5" i="1" s="1"/>
  <c r="J5" i="1" s="1"/>
  <c r="K5" i="1" s="1"/>
  <c r="L5" i="1" s="1"/>
  <c r="M5" i="1" s="1"/>
  <c r="G5" i="1"/>
  <c r="H4" i="1"/>
  <c r="I4" i="1" s="1"/>
  <c r="J4" i="1" s="1"/>
  <c r="K4" i="1" s="1"/>
  <c r="G4" i="1"/>
  <c r="G3" i="1"/>
  <c r="H3" i="1" s="1"/>
  <c r="I3" i="1" s="1"/>
  <c r="J3" i="1" s="1"/>
</calcChain>
</file>

<file path=xl/sharedStrings.xml><?xml version="1.0" encoding="utf-8"?>
<sst xmlns="http://schemas.openxmlformats.org/spreadsheetml/2006/main" count="20" uniqueCount="19">
  <si>
    <t>https://www.mordorintelligence.com/industry-reports/commercial-aircraft-avionic-systems-market</t>
  </si>
  <si>
    <t>https://www.marketsandmarkets.com/Market-Reports/commercial-avionic-system-market-138098845.html</t>
  </si>
  <si>
    <t>https://www.fortunebusinessinsights.com/enquiry/request-sample-pdf-pop/avionics-market-101819</t>
  </si>
  <si>
    <t>https://aea.net/marketreport/</t>
  </si>
  <si>
    <t>https://www.polarismarketresearch.com/industry-analysis/avionics-market</t>
  </si>
  <si>
    <t>https://www.futuremarketinsights.com/reports/avionics-market</t>
  </si>
  <si>
    <t>https://www.alliedmarketresearch.com/commercial-avionics-systems-market</t>
  </si>
  <si>
    <t>https://www.marketsandmarkets.com/PressReleases/commercial-avionic-system.asp</t>
  </si>
  <si>
    <t>https://www.transparencymarketresearch.com/commercial-avionics-systems-market.html</t>
  </si>
  <si>
    <t>https://www.gminsights.com/industry-analysis/aerospace-avionics-market?gclid=Cj0KCQjws560BhCuARIsAHMqE0Fv-MMff79WWt_kmhpHbzQYnMF8ypqa1Aw40XNMzs9mROs7WrEQ-D8aAn4HEALw_wcB</t>
  </si>
  <si>
    <t>https://www.verifiedmarketreports.com/product/commercial-aircraft-avionics-market/</t>
  </si>
  <si>
    <t>https://apps.dtic.mil/sti/pdfs/ADA043265.pdf</t>
  </si>
  <si>
    <t>https://www.aircraftcostcalculator.com/</t>
  </si>
  <si>
    <t>Market Value USD $B</t>
  </si>
  <si>
    <t>CAGR</t>
  </si>
  <si>
    <t>Counterpoint</t>
  </si>
  <si>
    <t>Airbus</t>
  </si>
  <si>
    <t>Boeing</t>
  </si>
  <si>
    <t>Embraer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</si>
</sst>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Unicode MS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43" fontId="0" fillId="0" borderId="0" xfId="0" applyNumberFormat="1"/>
    <xf numFmtId="9" fontId="0" fillId="0" borderId="0" xfId="2" applyFont="1"/>
    <xf numFmtId="10" fontId="0" fillId="0" borderId="0" xfId="0" applyNumberForma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iedmarketresearch.com/commercial-avionics-systems-market" TargetMode="External"/><Relationship Id="rId13" Type="http://schemas.openxmlformats.org/officeDocument/2006/relationships/hyperlink" Target="https://www.marketsandmarkets.com/Market-Reports/commercial-avionic-system-market-138098845.html" TargetMode="External"/><Relationship Id="rId3" Type="http://schemas.openxmlformats.org/officeDocument/2006/relationships/hyperlink" Target="https://www.verifiedmarketreports.com/product/commercial-aircraft-avionics-market/" TargetMode="External"/><Relationship Id="rId7" Type="http://schemas.openxmlformats.org/officeDocument/2006/relationships/hyperlink" Target="https://www.marketsandmarkets.com/PressReleases/commercial-avionic-system.asp" TargetMode="External"/><Relationship Id="rId12" Type="http://schemas.openxmlformats.org/officeDocument/2006/relationships/hyperlink" Target="https://www.fortunebusinessinsights.com/enquiry/request-sample-pdf-pop/avionics-market-101819" TargetMode="External"/><Relationship Id="rId2" Type="http://schemas.openxmlformats.org/officeDocument/2006/relationships/hyperlink" Target="https://apps.dtic.mil/sti/pdfs/ADA043265.pdf" TargetMode="External"/><Relationship Id="rId1" Type="http://schemas.openxmlformats.org/officeDocument/2006/relationships/hyperlink" Target="https://www.aircraftcostcalculator.com/" TargetMode="External"/><Relationship Id="rId6" Type="http://schemas.openxmlformats.org/officeDocument/2006/relationships/hyperlink" Target="https://www.transparencymarketresearch.com/commercial-avionics-systems-market.html" TargetMode="External"/><Relationship Id="rId11" Type="http://schemas.openxmlformats.org/officeDocument/2006/relationships/hyperlink" Target="https://aea.net/marketreport/" TargetMode="External"/><Relationship Id="rId5" Type="http://schemas.openxmlformats.org/officeDocument/2006/relationships/hyperlink" Target="https://www.gminsights.com/industry-analysis/aerospace-avionics-market?gclid=Cj0KCQjws560BhCuARIsAHMqE0Fv-MMff79WWt_kmhpHbzQYnMF8ypqa1Aw40XNMzs9mROs7WrEQ-D8aAn4HEALw_wcB" TargetMode="External"/><Relationship Id="rId10" Type="http://schemas.openxmlformats.org/officeDocument/2006/relationships/hyperlink" Target="https://www.polarismarketresearch.com/industry-analysis/avionics-market" TargetMode="External"/><Relationship Id="rId4" Type="http://schemas.openxmlformats.org/officeDocument/2006/relationships/hyperlink" Target="https://www.alliedmarketresearch.com/commercial-avionics-systems-market" TargetMode="External"/><Relationship Id="rId9" Type="http://schemas.openxmlformats.org/officeDocument/2006/relationships/hyperlink" Target="https://www.futuremarketinsights.com/reports/avionics-market" TargetMode="External"/><Relationship Id="rId14" Type="http://schemas.openxmlformats.org/officeDocument/2006/relationships/hyperlink" Target="https://www.mordorintelligence.com/industry-reports/commercial-aircraft-avionic-systems-mark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1067-70E8-4C2F-ADC8-A656B02B0C01}">
  <dimension ref="A1:Q21"/>
  <sheetViews>
    <sheetView tabSelected="1" workbookViewId="0">
      <selection activeCell="M25" sqref="M25"/>
    </sheetView>
  </sheetViews>
  <sheetFormatPr defaultRowHeight="15"/>
  <cols>
    <col min="1" max="1" width="44.5703125" customWidth="1"/>
    <col min="2" max="5" width="10.140625" customWidth="1"/>
  </cols>
  <sheetData>
    <row r="1" spans="1:17">
      <c r="F1" s="6" t="s">
        <v>13</v>
      </c>
      <c r="G1" s="6"/>
      <c r="H1" s="6"/>
      <c r="I1" s="6"/>
      <c r="J1" s="6"/>
      <c r="K1" s="6"/>
      <c r="L1" s="6"/>
      <c r="M1" s="6"/>
      <c r="N1" s="6"/>
      <c r="O1" s="6"/>
      <c r="P1" s="6"/>
      <c r="Q1" t="s">
        <v>14</v>
      </c>
    </row>
    <row r="2" spans="1:17">
      <c r="B2">
        <v>2020</v>
      </c>
      <c r="C2">
        <v>2021</v>
      </c>
      <c r="D2">
        <v>2022</v>
      </c>
      <c r="E2">
        <v>2023</v>
      </c>
      <c r="F2">
        <v>2024</v>
      </c>
      <c r="G2">
        <v>2025</v>
      </c>
      <c r="H2">
        <v>2026</v>
      </c>
      <c r="I2">
        <v>2027</v>
      </c>
      <c r="J2">
        <v>2028</v>
      </c>
      <c r="K2">
        <v>2029</v>
      </c>
      <c r="L2">
        <v>2030</v>
      </c>
      <c r="M2">
        <v>2031</v>
      </c>
      <c r="N2">
        <v>2032</v>
      </c>
      <c r="O2">
        <v>2033</v>
      </c>
      <c r="P2">
        <v>2034</v>
      </c>
    </row>
    <row r="3" spans="1:17">
      <c r="A3" s="1" t="s">
        <v>0</v>
      </c>
      <c r="F3" s="5">
        <v>34.43</v>
      </c>
      <c r="G3" s="3">
        <f>F3*(1+$Q$3/100)</f>
        <v>35.865731000000004</v>
      </c>
      <c r="H3" s="3">
        <f>G3*(1+$Q$3/100)</f>
        <v>37.361331982700008</v>
      </c>
      <c r="I3" s="3">
        <f>H3*(1+$Q$3/100)</f>
        <v>38.919299526378602</v>
      </c>
      <c r="J3" s="3">
        <f>I3*(1+$Q$3/100)</f>
        <v>40.542234316628594</v>
      </c>
      <c r="K3" s="5">
        <v>42.23</v>
      </c>
      <c r="L3" s="3">
        <f>K3*(1+$Q$3/100)</f>
        <v>43.990991000000001</v>
      </c>
      <c r="M3" s="3">
        <f>L3*(1+$Q$3/100)</f>
        <v>45.825415324700003</v>
      </c>
      <c r="N3" s="3">
        <f>M3*(1+$Q$3/100)</f>
        <v>47.73633514374</v>
      </c>
      <c r="Q3" s="5">
        <v>4.17</v>
      </c>
    </row>
    <row r="4" spans="1:17">
      <c r="A4" s="1" t="s">
        <v>1</v>
      </c>
      <c r="F4" s="5">
        <v>43.4</v>
      </c>
      <c r="G4" s="3">
        <f>F4*(1+$Q4/100)</f>
        <v>47.522999999999996</v>
      </c>
      <c r="H4" s="3">
        <f t="shared" ref="H4:N4" si="0">G4*(1+$Q4/100)</f>
        <v>52.037684999999996</v>
      </c>
      <c r="I4" s="3">
        <f t="shared" si="0"/>
        <v>56.981265074999996</v>
      </c>
      <c r="J4" s="3">
        <f t="shared" si="0"/>
        <v>62.394485257124991</v>
      </c>
      <c r="K4" s="3">
        <f t="shared" si="0"/>
        <v>68.321961356551867</v>
      </c>
      <c r="L4" s="5">
        <v>81.8</v>
      </c>
      <c r="M4" s="3">
        <f t="shared" si="0"/>
        <v>89.570999999999998</v>
      </c>
      <c r="N4" s="3">
        <f t="shared" si="0"/>
        <v>98.080244999999991</v>
      </c>
      <c r="Q4" s="5">
        <v>9.5</v>
      </c>
    </row>
    <row r="5" spans="1:17">
      <c r="A5" s="1" t="s">
        <v>2</v>
      </c>
      <c r="F5" s="5">
        <v>99.33</v>
      </c>
      <c r="G5" s="3">
        <f>F5*(1+$Q5/100)</f>
        <v>106.948611</v>
      </c>
      <c r="H5" s="3">
        <f t="shared" ref="H5:M5" si="1">G5*(1+$Q5/100)</f>
        <v>115.1515694637</v>
      </c>
      <c r="I5" s="3">
        <f t="shared" si="1"/>
        <v>123.98369484156579</v>
      </c>
      <c r="J5" s="3">
        <f t="shared" si="1"/>
        <v>133.49324423591389</v>
      </c>
      <c r="K5" s="3">
        <f t="shared" si="1"/>
        <v>143.73217606880849</v>
      </c>
      <c r="L5" s="3">
        <f t="shared" si="1"/>
        <v>154.75643397328611</v>
      </c>
      <c r="M5" s="3">
        <f t="shared" si="1"/>
        <v>166.62625245903715</v>
      </c>
      <c r="N5" s="5">
        <v>179.44</v>
      </c>
      <c r="Q5" s="5">
        <v>7.67</v>
      </c>
    </row>
    <row r="6" spans="1:17">
      <c r="A6" s="1" t="s">
        <v>3</v>
      </c>
      <c r="Q6" s="5"/>
    </row>
    <row r="7" spans="1:17">
      <c r="A7" s="1" t="s">
        <v>4</v>
      </c>
      <c r="C7" s="5">
        <v>43.92</v>
      </c>
      <c r="D7" s="3">
        <f>C7*(1+$Q7/100)</f>
        <v>47.213999999999999</v>
      </c>
      <c r="E7" s="3">
        <f t="shared" ref="C7:O13" si="2">D7*(1+$Q7/100)</f>
        <v>50.755049999999997</v>
      </c>
      <c r="F7" s="3">
        <f t="shared" si="2"/>
        <v>54.561678749999992</v>
      </c>
      <c r="G7" s="3">
        <f t="shared" si="2"/>
        <v>58.653804656249989</v>
      </c>
      <c r="H7" s="3">
        <f t="shared" si="2"/>
        <v>63.052840005468738</v>
      </c>
      <c r="I7" s="3">
        <f t="shared" si="2"/>
        <v>67.781803005878885</v>
      </c>
      <c r="J7" s="3">
        <f t="shared" si="2"/>
        <v>72.8654382313198</v>
      </c>
      <c r="K7" s="3">
        <f t="shared" si="2"/>
        <v>78.330346098668784</v>
      </c>
      <c r="L7" s="3">
        <f t="shared" si="2"/>
        <v>84.205122056068944</v>
      </c>
      <c r="M7" s="3">
        <f t="shared" si="2"/>
        <v>90.520506210274107</v>
      </c>
      <c r="N7" s="3">
        <f t="shared" si="2"/>
        <v>97.309544176044668</v>
      </c>
      <c r="Q7" s="5">
        <v>7.5</v>
      </c>
    </row>
    <row r="8" spans="1:17">
      <c r="A8" s="1" t="s">
        <v>5</v>
      </c>
      <c r="F8">
        <v>54.9</v>
      </c>
      <c r="G8" s="3">
        <f t="shared" si="2"/>
        <v>59.237099999999998</v>
      </c>
      <c r="H8" s="3">
        <f t="shared" si="2"/>
        <v>63.916830899999994</v>
      </c>
      <c r="I8" s="3">
        <f t="shared" si="2"/>
        <v>68.966260541099984</v>
      </c>
      <c r="J8" s="3">
        <f t="shared" si="2"/>
        <v>74.41459512384688</v>
      </c>
      <c r="K8" s="3">
        <f t="shared" si="2"/>
        <v>80.293348138630776</v>
      </c>
      <c r="L8" s="3">
        <f t="shared" si="2"/>
        <v>86.636522641582602</v>
      </c>
      <c r="M8" s="3">
        <f t="shared" si="2"/>
        <v>93.48080793026763</v>
      </c>
      <c r="N8" s="3">
        <f t="shared" si="2"/>
        <v>100.86579175675877</v>
      </c>
      <c r="O8" s="3">
        <f t="shared" si="2"/>
        <v>108.83418930554271</v>
      </c>
      <c r="P8">
        <v>117</v>
      </c>
      <c r="Q8" s="5">
        <v>7.9</v>
      </c>
    </row>
    <row r="9" spans="1:17">
      <c r="A9" s="1" t="s">
        <v>6</v>
      </c>
      <c r="B9" s="5">
        <v>32.9</v>
      </c>
      <c r="C9" s="3">
        <f t="shared" si="2"/>
        <v>34.646989999999995</v>
      </c>
      <c r="D9" s="3">
        <f t="shared" si="2"/>
        <v>36.486745168999995</v>
      </c>
      <c r="E9" s="3">
        <f t="shared" si="2"/>
        <v>38.424191337473893</v>
      </c>
      <c r="F9" s="3">
        <f t="shared" si="2"/>
        <v>40.464515897493754</v>
      </c>
      <c r="G9" s="3">
        <f t="shared" si="2"/>
        <v>42.613181691650666</v>
      </c>
      <c r="H9" s="3">
        <f t="shared" si="2"/>
        <v>44.875941639477311</v>
      </c>
      <c r="I9" s="3">
        <f t="shared" si="2"/>
        <v>47.25885414053355</v>
      </c>
      <c r="J9" s="3">
        <f t="shared" si="2"/>
        <v>49.768299295395877</v>
      </c>
      <c r="K9" s="3">
        <f t="shared" si="2"/>
        <v>52.410995987981394</v>
      </c>
      <c r="L9" s="5">
        <v>54.4</v>
      </c>
      <c r="M9" s="3">
        <f t="shared" si="2"/>
        <v>57.288639999999994</v>
      </c>
      <c r="N9" s="3">
        <f t="shared" si="2"/>
        <v>60.330666783999988</v>
      </c>
      <c r="Q9" s="5">
        <v>5.31</v>
      </c>
    </row>
    <row r="10" spans="1:17">
      <c r="A10" s="1" t="s">
        <v>7</v>
      </c>
      <c r="E10" s="5">
        <v>43.4</v>
      </c>
      <c r="F10" s="3">
        <f t="shared" si="2"/>
        <v>47.522999999999996</v>
      </c>
      <c r="G10" s="3">
        <f t="shared" si="2"/>
        <v>52.037684999999996</v>
      </c>
      <c r="H10" s="3">
        <f t="shared" si="2"/>
        <v>56.981265074999996</v>
      </c>
      <c r="I10" s="3">
        <f t="shared" si="2"/>
        <v>62.394485257124991</v>
      </c>
      <c r="J10" s="3">
        <f t="shared" si="2"/>
        <v>68.321961356551867</v>
      </c>
      <c r="K10" s="3">
        <f t="shared" si="2"/>
        <v>74.812547685424292</v>
      </c>
      <c r="L10" s="5">
        <v>81.8</v>
      </c>
      <c r="M10" s="3">
        <f t="shared" si="2"/>
        <v>89.570999999999998</v>
      </c>
      <c r="N10" s="3">
        <f t="shared" si="2"/>
        <v>98.080244999999991</v>
      </c>
      <c r="Q10" s="5">
        <v>9.5</v>
      </c>
    </row>
    <row r="11" spans="1:17">
      <c r="A11" s="1" t="s">
        <v>8</v>
      </c>
      <c r="B11" s="3">
        <f t="shared" ref="B11:G11" si="3">C11/(1+$Q11/100)</f>
        <v>27.069528685950733</v>
      </c>
      <c r="C11" s="3">
        <f t="shared" si="3"/>
        <v>28.016962189959006</v>
      </c>
      <c r="D11" s="3">
        <f t="shared" si="3"/>
        <v>28.99755586660757</v>
      </c>
      <c r="E11" s="3">
        <f t="shared" si="3"/>
        <v>30.012470321938832</v>
      </c>
      <c r="F11" s="3">
        <f t="shared" si="3"/>
        <v>31.062906783206689</v>
      </c>
      <c r="G11" s="3">
        <f t="shared" si="3"/>
        <v>32.150108520618922</v>
      </c>
      <c r="H11" s="3">
        <f>I11/(1+$Q11/100)</f>
        <v>33.275362318840578</v>
      </c>
      <c r="I11" s="5">
        <v>34.44</v>
      </c>
      <c r="J11" s="3">
        <f t="shared" si="2"/>
        <v>35.645399999999995</v>
      </c>
      <c r="K11" s="3">
        <f t="shared" si="2"/>
        <v>36.892988999999993</v>
      </c>
      <c r="L11" s="3">
        <f t="shared" si="2"/>
        <v>38.184243614999993</v>
      </c>
      <c r="M11" s="3">
        <f t="shared" si="2"/>
        <v>39.520692141524989</v>
      </c>
      <c r="N11" s="3">
        <f t="shared" si="2"/>
        <v>40.903916366478363</v>
      </c>
      <c r="Q11" s="5">
        <v>3.5</v>
      </c>
    </row>
    <row r="12" spans="1:17">
      <c r="A12" s="1" t="s">
        <v>9</v>
      </c>
      <c r="D12" s="5">
        <v>78.2</v>
      </c>
      <c r="E12" s="3">
        <v>79</v>
      </c>
      <c r="F12" s="3">
        <v>81</v>
      </c>
      <c r="G12" s="3">
        <f t="shared" si="2"/>
        <v>84.240000000000009</v>
      </c>
      <c r="H12" s="3">
        <f t="shared" si="2"/>
        <v>87.609600000000015</v>
      </c>
      <c r="I12" s="3">
        <f t="shared" si="2"/>
        <v>91.113984000000016</v>
      </c>
      <c r="J12" s="3">
        <f t="shared" si="2"/>
        <v>94.758543360000019</v>
      </c>
      <c r="K12" s="3">
        <f t="shared" si="2"/>
        <v>98.548885094400021</v>
      </c>
      <c r="L12" s="3">
        <f t="shared" si="2"/>
        <v>102.49084049817603</v>
      </c>
      <c r="M12" s="3">
        <f t="shared" si="2"/>
        <v>106.59047411810307</v>
      </c>
      <c r="N12" s="4">
        <v>110</v>
      </c>
      <c r="Q12" s="5">
        <v>4</v>
      </c>
    </row>
    <row r="13" spans="1:17">
      <c r="A13" s="1" t="s">
        <v>6</v>
      </c>
      <c r="B13" s="5">
        <v>32.9</v>
      </c>
      <c r="C13" s="3">
        <v>33</v>
      </c>
      <c r="D13" s="3">
        <v>34</v>
      </c>
      <c r="E13" s="3">
        <v>35</v>
      </c>
      <c r="F13" s="3">
        <v>36</v>
      </c>
      <c r="G13" s="3">
        <f t="shared" si="2"/>
        <v>37.9116</v>
      </c>
      <c r="H13" s="3">
        <f t="shared" si="2"/>
        <v>39.924705959999997</v>
      </c>
      <c r="I13" s="3">
        <f t="shared" si="2"/>
        <v>42.044707846475994</v>
      </c>
      <c r="J13" s="3">
        <f t="shared" si="2"/>
        <v>44.277281833123865</v>
      </c>
      <c r="K13" s="3">
        <f t="shared" si="2"/>
        <v>46.62840549846274</v>
      </c>
      <c r="L13" s="3">
        <f t="shared" si="2"/>
        <v>49.104373830431108</v>
      </c>
      <c r="M13" s="3">
        <f t="shared" si="2"/>
        <v>51.711816080826999</v>
      </c>
      <c r="N13" s="5">
        <v>54</v>
      </c>
      <c r="Q13" s="5">
        <v>5.31</v>
      </c>
    </row>
    <row r="14" spans="1:17">
      <c r="A14" s="1" t="s">
        <v>10</v>
      </c>
    </row>
    <row r="15" spans="1:17">
      <c r="A15" s="1" t="s">
        <v>11</v>
      </c>
    </row>
    <row r="16" spans="1:17">
      <c r="A16" s="1" t="s">
        <v>12</v>
      </c>
    </row>
    <row r="17" spans="1:17">
      <c r="A17" t="s">
        <v>15</v>
      </c>
      <c r="B17">
        <v>17.3</v>
      </c>
      <c r="E17" s="8">
        <v>24.7789321700957</v>
      </c>
      <c r="F17" s="8">
        <v>25.731800359634086</v>
      </c>
      <c r="G17" s="8">
        <v>26.489403329774831</v>
      </c>
      <c r="H17" s="8">
        <v>27.656488312638647</v>
      </c>
      <c r="I17" s="8">
        <v>29.3367457493157</v>
      </c>
      <c r="J17" s="8">
        <v>30.810090172436915</v>
      </c>
      <c r="K17" s="8">
        <v>31.640134904827093</v>
      </c>
      <c r="L17" s="8">
        <v>32.944582247732136</v>
      </c>
      <c r="M17" s="8">
        <v>30.932069487637946</v>
      </c>
      <c r="N17" s="8">
        <v>31.016899029034555</v>
      </c>
      <c r="O17" s="8">
        <v>31.863143396399792</v>
      </c>
      <c r="Q17" s="10">
        <f>AVERAGE(F18:O18)</f>
        <v>2.6003822467469795E-2</v>
      </c>
    </row>
    <row r="18" spans="1:17">
      <c r="E18" s="7"/>
      <c r="F18" s="9">
        <f>(F17-E17)/E17</f>
        <v>3.8454772102259858E-2</v>
      </c>
      <c r="G18" s="9">
        <f t="shared" ref="G18:O18" si="4">(G17-F17)/F17</f>
        <v>2.9442283849256411E-2</v>
      </c>
      <c r="H18" s="9">
        <f t="shared" si="4"/>
        <v>4.4058560637792094E-2</v>
      </c>
      <c r="I18" s="9">
        <f t="shared" si="4"/>
        <v>6.075454763753204E-2</v>
      </c>
      <c r="J18" s="9">
        <f t="shared" si="4"/>
        <v>5.0221808366580065E-2</v>
      </c>
      <c r="K18" s="9">
        <f t="shared" si="4"/>
        <v>2.6940678451267436E-2</v>
      </c>
      <c r="L18" s="9">
        <f t="shared" si="4"/>
        <v>4.1227616343255009E-2</v>
      </c>
      <c r="M18" s="9">
        <f t="shared" si="4"/>
        <v>-6.1087821510704639E-2</v>
      </c>
      <c r="N18" s="9">
        <f t="shared" si="4"/>
        <v>2.7424463607425538E-3</v>
      </c>
      <c r="O18" s="9">
        <f t="shared" si="4"/>
        <v>2.7283332436717093E-2</v>
      </c>
    </row>
    <row r="21" spans="1:17">
      <c r="A21" s="2"/>
      <c r="B21" s="2"/>
      <c r="C21" s="2"/>
      <c r="D21" s="2"/>
      <c r="E21" s="2"/>
    </row>
  </sheetData>
  <mergeCells count="1">
    <mergeCell ref="F1:P1"/>
  </mergeCells>
  <hyperlinks>
    <hyperlink ref="A16" r:id="rId1" xr:uid="{29F4889D-16BA-4105-BE85-82E0B980D829}"/>
    <hyperlink ref="A15" r:id="rId2" xr:uid="{570BEB28-BAD0-4B77-BD2F-B6F494C5E990}"/>
    <hyperlink ref="A14" r:id="rId3" xr:uid="{E214FC38-ACD7-4D9A-AB41-3A97AEEC89FA}"/>
    <hyperlink ref="A13" r:id="rId4" xr:uid="{CDB5D357-A4E4-4E3E-B1ED-B7914B2F71E2}"/>
    <hyperlink ref="A12" r:id="rId5" xr:uid="{1DC2E00E-20E8-48DE-99AF-F62A45D2B358}"/>
    <hyperlink ref="A11" r:id="rId6" xr:uid="{10CE05C4-22DE-407C-9B96-BBD2B22BB27B}"/>
    <hyperlink ref="A10" r:id="rId7" xr:uid="{F38DE08E-9AB1-46B1-84A9-30CAD67ED84E}"/>
    <hyperlink ref="A9" r:id="rId8" xr:uid="{FC294A4C-E8E2-4145-99F2-E9B8E1AC573F}"/>
    <hyperlink ref="A8" r:id="rId9" xr:uid="{36E308EE-AE52-491D-BAC7-188FDB845C8B}"/>
    <hyperlink ref="A7" r:id="rId10" xr:uid="{0935DE7D-A580-4AEA-BE1C-83B19888F621}"/>
    <hyperlink ref="A6" r:id="rId11" xr:uid="{206A534D-EAC4-46A4-A018-2B5EB5FA9CBA}"/>
    <hyperlink ref="A5" r:id="rId12" xr:uid="{9ED9BE56-61EA-411C-8DE6-3721D5E85909}"/>
    <hyperlink ref="A4" r:id="rId13" xr:uid="{D511475E-DEB9-4390-A441-9FFD0170B384}"/>
    <hyperlink ref="A3" r:id="rId14" xr:uid="{D718CA2A-B8DB-4BF7-B63F-E85B02FC7E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F829C-C1E0-45DA-A70D-1879983DAF63}">
  <dimension ref="A2:A4"/>
  <sheetViews>
    <sheetView workbookViewId="0">
      <selection activeCell="A4" sqref="A4"/>
    </sheetView>
  </sheetViews>
  <sheetFormatPr defaultRowHeight="15"/>
  <sheetData>
    <row r="2" spans="1:1">
      <c r="A2" t="s">
        <v>16</v>
      </c>
    </row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2024-07-09T12:16:29Z</dcterms:created>
  <dcterms:modified xsi:type="dcterms:W3CDTF">2024-07-15T12:57:26Z</dcterms:modified>
</cp:coreProperties>
</file>